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71" yWindow="65356" windowWidth="14220" windowHeight="8835" tabRatio="824" activeTab="0"/>
  </bookViews>
  <sheets>
    <sheet name="US&amp;Canada Veh Rate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<sst xmlns="http://schemas.openxmlformats.org/spreadsheetml/2006/main" count="25" uniqueCount="22">
  <si>
    <t>USA</t>
  </si>
  <si>
    <t>traffic fatalities</t>
  </si>
  <si>
    <t>year</t>
  </si>
  <si>
    <t>vehicles  (thous)</t>
  </si>
  <si>
    <t>fatalities per thou vehicles</t>
  </si>
  <si>
    <t>percent change from 1979</t>
  </si>
  <si>
    <t>A</t>
  </si>
  <si>
    <t>B</t>
  </si>
  <si>
    <t>C</t>
  </si>
  <si>
    <r>
      <t>B</t>
    </r>
    <r>
      <rPr>
        <i/>
        <sz val="10"/>
        <rFont val="Arial"/>
        <family val="2"/>
      </rPr>
      <t>:</t>
    </r>
    <r>
      <rPr>
        <sz val="10"/>
        <rFont val="Arial"/>
        <family val="2"/>
      </rPr>
      <t xml:space="preserve"> what US fatalities would have been for US vehicle fleet if vehicle rate had been as in column A</t>
    </r>
  </si>
  <si>
    <t xml:space="preserve">       —</t>
  </si>
  <si>
    <t>*</t>
  </si>
  <si>
    <t xml:space="preserve">      —</t>
  </si>
  <si>
    <t>Canada</t>
  </si>
  <si>
    <t xml:space="preserve"> total number of fewer US fatalities if US rate had declined in step with Canadian rate</t>
  </si>
  <si>
    <r>
      <t>A</t>
    </r>
    <r>
      <rPr>
        <sz val="10"/>
        <rFont val="Arial"/>
        <family val="2"/>
      </rPr>
      <t>: what US rate would have been if it had declined by same percent as Canadian rate</t>
    </r>
  </si>
  <si>
    <r>
      <t>C</t>
    </r>
    <r>
      <rPr>
        <i/>
        <sz val="10"/>
        <rFont val="Arial"/>
        <family val="2"/>
      </rPr>
      <t>:</t>
    </r>
    <r>
      <rPr>
        <sz val="10"/>
        <rFont val="Arial"/>
        <family val="2"/>
      </rPr>
      <t xml:space="preserve"> the number of US fatalities prevented if US rate had declined in step with Canadian rate</t>
    </r>
  </si>
  <si>
    <t>* If US rate changes had matched those in Canada, 13,718 fewer Americans would have been killed in 2002.</t>
  </si>
  <si>
    <t xml:space="preserve">  In 2002, US fatalities would have been 29,097  rather than the observed 42,815.</t>
  </si>
  <si>
    <r>
      <t>US versus Canada traffic fatalities per thousand registered vehicles</t>
    </r>
    <r>
      <rPr>
        <b/>
        <i/>
        <sz val="14"/>
        <rFont val="Arial"/>
        <family val="2"/>
      </rPr>
      <t xml:space="preserve"> (vehicle rate)</t>
    </r>
  </si>
  <si>
    <t>additional Americans died because US failed to match Canadian safety performance</t>
  </si>
  <si>
    <r>
      <t xml:space="preserve">This calculation provides the value in Table 15-7, p.388, of </t>
    </r>
    <r>
      <rPr>
        <b/>
        <i/>
        <sz val="12"/>
        <rFont val="Arial"/>
        <family val="2"/>
      </rPr>
      <t>Traffic Safety</t>
    </r>
    <r>
      <rPr>
        <b/>
        <sz val="12"/>
        <rFont val="Arial"/>
        <family val="2"/>
      </rPr>
      <t xml:space="preserve"> that 221,413 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</si>
</sst>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#,##0.0000"/>
    <numFmt numFmtId="170" formatCode="0.0"/>
    <numFmt numFmtId="171" formatCode="#,##0_ ;[Red]\-#,##0\ "/>
    <numFmt numFmtId="172" formatCode="###,###"/>
    <numFmt numFmtId="173" formatCode="###,###."/>
    <numFmt numFmtId="174" formatCode="###,###\ \ "/>
    <numFmt numFmtId="175" formatCode="###,###\ "/>
    <numFmt numFmtId="176" formatCode="##.#\ "/>
    <numFmt numFmtId="177" formatCode="##.#\ \ "/>
    <numFmt numFmtId="178" formatCode="##.0\ \ \ \ "/>
    <numFmt numFmtId="179" formatCode="##.0\ \ \ "/>
    <numFmt numFmtId="180" formatCode="##.0\ "/>
    <numFmt numFmtId="181" formatCode="#.000\ "/>
    <numFmt numFmtId="182" formatCode="0.000\ "/>
    <numFmt numFmtId="183" formatCode="####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\ "/>
    <numFmt numFmtId="188" formatCode="0\ "/>
    <numFmt numFmtId="189" formatCode="0.000\ \ "/>
    <numFmt numFmtId="190" formatCode="##.0\ \ "/>
    <numFmt numFmtId="191" formatCode="##.0\ \ \ \ \ \ "/>
    <numFmt numFmtId="192" formatCode="##.0\ \ \ \ \ 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0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65" fontId="0" fillId="2" borderId="0" xfId="0" applyNumberFormat="1" applyFont="1" applyFill="1" applyBorder="1" applyAlignment="1">
      <alignment/>
    </xf>
    <xf numFmtId="174" fontId="1" fillId="0" borderId="0" xfId="0" applyNumberFormat="1" applyFont="1" applyBorder="1" applyAlignment="1">
      <alignment horizontal="right"/>
    </xf>
    <xf numFmtId="175" fontId="0" fillId="3" borderId="0" xfId="0" applyNumberFormat="1" applyFont="1" applyFill="1" applyBorder="1" applyAlignment="1">
      <alignment/>
    </xf>
    <xf numFmtId="175" fontId="0" fillId="4" borderId="0" xfId="0" applyNumberFormat="1" applyFont="1" applyFill="1" applyBorder="1" applyAlignment="1">
      <alignment/>
    </xf>
    <xf numFmtId="182" fontId="0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5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8" fontId="0" fillId="4" borderId="0" xfId="0" applyNumberFormat="1" applyFont="1" applyFill="1" applyBorder="1" applyAlignment="1">
      <alignment/>
    </xf>
    <xf numFmtId="0" fontId="3" fillId="0" borderId="0" xfId="20" applyFont="1" applyAlignment="1">
      <alignment/>
    </xf>
    <xf numFmtId="0" fontId="7" fillId="6" borderId="0" xfId="0" applyFont="1" applyFill="1" applyAlignment="1">
      <alignment/>
    </xf>
    <xf numFmtId="189" fontId="0" fillId="4" borderId="0" xfId="0" applyNumberFormat="1" applyFont="1" applyFill="1" applyBorder="1" applyAlignment="1">
      <alignment/>
    </xf>
    <xf numFmtId="189" fontId="0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4" fontId="1" fillId="0" borderId="5" xfId="0" applyNumberFormat="1" applyFont="1" applyBorder="1" applyAlignment="1">
      <alignment horizontal="left"/>
    </xf>
    <xf numFmtId="174" fontId="0" fillId="0" borderId="5" xfId="0" applyNumberFormat="1" applyFont="1" applyBorder="1" applyAlignment="1">
      <alignment horizontal="right"/>
    </xf>
    <xf numFmtId="174" fontId="1" fillId="2" borderId="5" xfId="0" applyNumberFormat="1" applyFont="1" applyFill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Fill="1" applyBorder="1" applyAlignment="1">
      <alignment/>
    </xf>
    <xf numFmtId="4" fontId="0" fillId="0" borderId="7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74" fontId="1" fillId="0" borderId="8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center" wrapText="1"/>
    </xf>
    <xf numFmtId="183" fontId="0" fillId="0" borderId="4" xfId="0" applyNumberFormat="1" applyFont="1" applyBorder="1" applyAlignment="1">
      <alignment horizontal="center"/>
    </xf>
    <xf numFmtId="0" fontId="5" fillId="5" borderId="2" xfId="0" applyFont="1" applyFill="1" applyBorder="1" applyAlignment="1">
      <alignment/>
    </xf>
    <xf numFmtId="0" fontId="2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wrapText="1"/>
    </xf>
    <xf numFmtId="0" fontId="0" fillId="5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92" fontId="0" fillId="4" borderId="0" xfId="0" applyNumberFormat="1" applyFont="1" applyFill="1" applyBorder="1" applyAlignment="1">
      <alignment/>
    </xf>
    <xf numFmtId="0" fontId="1" fillId="0" borderId="7" xfId="0" applyFont="1" applyBorder="1" applyAlignment="1">
      <alignment horizontal="right"/>
    </xf>
    <xf numFmtId="3" fontId="0" fillId="5" borderId="0" xfId="0" applyNumberFormat="1" applyFont="1" applyFill="1" applyBorder="1" applyAlignment="1">
      <alignment/>
    </xf>
    <xf numFmtId="165" fontId="0" fillId="5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3" fontId="5" fillId="3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www.scienceservingsociety.com/" TargetMode="External" /><Relationship Id="rId3" Type="http://schemas.openxmlformats.org/officeDocument/2006/relationships/hyperlink" Target="http://www.scienceservingsociety.com/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scienceservingsociety.com/" TargetMode="External" /><Relationship Id="rId6" Type="http://schemas.openxmlformats.org/officeDocument/2006/relationships/hyperlink" Target="http://www.scienceservingsociety.com/" TargetMode="External" /><Relationship Id="rId7" Type="http://schemas.openxmlformats.org/officeDocument/2006/relationships/image" Target="../media/image4.emf" /><Relationship Id="rId8" Type="http://schemas.openxmlformats.org/officeDocument/2006/relationships/hyperlink" Target="http://scienceservingsociety.com/data.htm" TargetMode="External" /><Relationship Id="rId9" Type="http://schemas.openxmlformats.org/officeDocument/2006/relationships/hyperlink" Target="http://scienceservingsociety.com/data.htm" TargetMode="External" /><Relationship Id="rId10" Type="http://schemas.openxmlformats.org/officeDocument/2006/relationships/image" Target="../media/image2.emf" /><Relationship Id="rId11" Type="http://schemas.openxmlformats.org/officeDocument/2006/relationships/hyperlink" Target="http://scienceservingsociety.com/ts/text/ch15.htm" TargetMode="External" /><Relationship Id="rId12" Type="http://schemas.openxmlformats.org/officeDocument/2006/relationships/hyperlink" Target="http://scienceservingsociety.com/ts/text/ch15.htm" TargetMode="External" /><Relationship Id="rId13" Type="http://schemas.openxmlformats.org/officeDocument/2006/relationships/hyperlink" Target="http://www.scienceservingsociety.com/traffic-safety.htm" TargetMode="External" /><Relationship Id="rId14" Type="http://schemas.openxmlformats.org/officeDocument/2006/relationships/image" Target="../media/image5.png" /><Relationship Id="rId1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15</xdr:col>
      <xdr:colOff>47625</xdr:colOff>
      <xdr:row>1</xdr:row>
      <xdr:rowOff>0</xdr:rowOff>
    </xdr:to>
    <xdr:pic>
      <xdr:nvPicPr>
        <xdr:cNvPr id="1" name="Picture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81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466725</xdr:colOff>
      <xdr:row>1</xdr:row>
      <xdr:rowOff>219075</xdr:rowOff>
    </xdr:to>
    <xdr:pic>
      <xdr:nvPicPr>
        <xdr:cNvPr id="2" name="Picture 10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276225"/>
          <a:ext cx="990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19050</xdr:rowOff>
    </xdr:from>
    <xdr:to>
      <xdr:col>4</xdr:col>
      <xdr:colOff>219075</xdr:colOff>
      <xdr:row>2</xdr:row>
      <xdr:rowOff>19050</xdr:rowOff>
    </xdr:to>
    <xdr:pic>
      <xdr:nvPicPr>
        <xdr:cNvPr id="3" name="Picture 18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95275"/>
          <a:ext cx="1276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</xdr:row>
      <xdr:rowOff>0</xdr:rowOff>
    </xdr:from>
    <xdr:to>
      <xdr:col>10</xdr:col>
      <xdr:colOff>295275</xdr:colOff>
      <xdr:row>1</xdr:row>
      <xdr:rowOff>371475</xdr:rowOff>
    </xdr:to>
    <xdr:pic>
      <xdr:nvPicPr>
        <xdr:cNvPr id="4" name="Picture 19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04950" y="276225"/>
          <a:ext cx="2838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1</xdr:row>
      <xdr:rowOff>0</xdr:rowOff>
    </xdr:from>
    <xdr:to>
      <xdr:col>17</xdr:col>
      <xdr:colOff>0</xdr:colOff>
      <xdr:row>2</xdr:row>
      <xdr:rowOff>0</xdr:rowOff>
    </xdr:to>
    <xdr:grpSp>
      <xdr:nvGrpSpPr>
        <xdr:cNvPr id="5" name="Group 20">
          <a:hlinkClick r:id="rId13"/>
        </xdr:cNvPr>
        <xdr:cNvGrpSpPr>
          <a:grpSpLocks/>
        </xdr:cNvGrpSpPr>
      </xdr:nvGrpSpPr>
      <xdr:grpSpPr>
        <a:xfrm>
          <a:off x="4371975" y="276225"/>
          <a:ext cx="2638425" cy="381000"/>
          <a:chOff x="1392" y="576"/>
          <a:chExt cx="2758" cy="565"/>
        </a:xfrm>
        <a:solidFill>
          <a:srgbClr val="FFFFFF"/>
        </a:solidFill>
      </xdr:grpSpPr>
      <xdr:pic>
        <xdr:nvPicPr>
          <xdr:cNvPr id="6" name="Picture 21"/>
          <xdr:cNvPicPr preferRelativeResize="1">
            <a:picLocks noChangeAspect="1"/>
          </xdr:cNvPicPr>
        </xdr:nvPicPr>
        <xdr:blipFill>
          <a:blip r:embed="rId14"/>
          <a:srcRect t="9393"/>
          <a:stretch>
            <a:fillRect/>
          </a:stretch>
        </xdr:blipFill>
        <xdr:spPr>
          <a:xfrm>
            <a:off x="1392" y="576"/>
            <a:ext cx="2758" cy="4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22"/>
          <xdr:cNvPicPr preferRelativeResize="1">
            <a:picLocks noChangeAspect="1"/>
          </xdr:cNvPicPr>
        </xdr:nvPicPr>
        <xdr:blipFill>
          <a:blip r:embed="rId15"/>
          <a:srcRect t="16574"/>
          <a:stretch>
            <a:fillRect/>
          </a:stretch>
        </xdr:blipFill>
        <xdr:spPr>
          <a:xfrm>
            <a:off x="1542" y="990"/>
            <a:ext cx="2469" cy="15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1:S43"/>
  <sheetViews>
    <sheetView tabSelected="1" workbookViewId="0" topLeftCell="A19">
      <selection activeCell="R10" sqref="R10"/>
    </sheetView>
  </sheetViews>
  <sheetFormatPr defaultColWidth="9.140625" defaultRowHeight="12.75"/>
  <cols>
    <col min="1" max="1" width="1.57421875" style="4" customWidth="1"/>
    <col min="2" max="2" width="7.421875" style="4" customWidth="1"/>
    <col min="3" max="3" width="0.42578125" style="9" customWidth="1"/>
    <col min="4" max="4" width="8.28125" style="1" customWidth="1"/>
    <col min="5" max="5" width="8.8515625" style="1" customWidth="1"/>
    <col min="6" max="6" width="8.28125" style="4" customWidth="1"/>
    <col min="7" max="7" width="0.42578125" style="9" customWidth="1"/>
    <col min="8" max="8" width="8.140625" style="4" customWidth="1"/>
    <col min="9" max="9" width="8.140625" style="1" customWidth="1"/>
    <col min="10" max="10" width="9.140625" style="2" customWidth="1"/>
    <col min="11" max="11" width="10.28125" style="4" customWidth="1"/>
    <col min="12" max="12" width="0.42578125" style="9" customWidth="1"/>
    <col min="13" max="13" width="9.140625" style="4" customWidth="1"/>
    <col min="14" max="14" width="9.421875" style="4" customWidth="1"/>
    <col min="15" max="15" width="9.57421875" style="4" bestFit="1" customWidth="1"/>
    <col min="16" max="16" width="1.28515625" style="4" customWidth="1"/>
    <col min="17" max="17" width="4.28125" style="4" customWidth="1"/>
    <col min="18" max="18" width="2.140625" style="4" customWidth="1"/>
    <col min="19" max="19" width="16.140625" style="4" customWidth="1"/>
    <col min="20" max="16384" width="9.140625" style="4" customWidth="1"/>
  </cols>
  <sheetData>
    <row r="1" spans="15:17" ht="21.75" customHeight="1">
      <c r="O1" s="22"/>
      <c r="P1" s="22"/>
      <c r="Q1" s="22"/>
    </row>
    <row r="2" spans="2:17" ht="30" customHeight="1">
      <c r="B2" s="22"/>
      <c r="C2" s="22"/>
      <c r="D2" s="61"/>
      <c r="E2" s="61"/>
      <c r="F2" s="22"/>
      <c r="G2" s="22"/>
      <c r="H2" s="22"/>
      <c r="I2" s="61"/>
      <c r="J2" s="62"/>
      <c r="K2" s="22"/>
      <c r="L2" s="22"/>
      <c r="M2" s="22"/>
      <c r="N2" s="22"/>
      <c r="O2" s="22"/>
      <c r="P2" s="22"/>
      <c r="Q2" s="22"/>
    </row>
    <row r="3" ht="12.75"/>
    <row r="4" spans="2:12" s="64" customFormat="1" ht="15.75">
      <c r="B4" s="64" t="s">
        <v>21</v>
      </c>
      <c r="C4" s="65"/>
      <c r="D4" s="66"/>
      <c r="E4" s="66"/>
      <c r="G4" s="65"/>
      <c r="I4" s="66"/>
      <c r="J4" s="67"/>
      <c r="L4" s="65"/>
    </row>
    <row r="5" spans="2:12" s="64" customFormat="1" ht="15.75">
      <c r="B5" s="64" t="s">
        <v>20</v>
      </c>
      <c r="C5" s="65"/>
      <c r="D5" s="66"/>
      <c r="E5" s="66"/>
      <c r="G5" s="65"/>
      <c r="I5" s="66"/>
      <c r="J5" s="67"/>
      <c r="L5" s="65"/>
    </row>
    <row r="6" ht="12.75">
      <c r="B6" s="63"/>
    </row>
    <row r="7" spans="2:19" ht="18.75">
      <c r="B7" s="24" t="s">
        <v>19</v>
      </c>
      <c r="Q7" s="26"/>
      <c r="S7" s="23"/>
    </row>
    <row r="8" spans="2:19" s="27" customFormat="1" ht="7.5" customHeight="1" thickBot="1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2:15" s="21" customFormat="1" ht="16.5" customHeight="1" thickTop="1">
      <c r="B9" s="35"/>
      <c r="C9" s="54"/>
      <c r="D9" s="68" t="s">
        <v>0</v>
      </c>
      <c r="E9" s="68"/>
      <c r="F9" s="68"/>
      <c r="G9" s="54"/>
      <c r="H9" s="69" t="s">
        <v>13</v>
      </c>
      <c r="I9" s="69"/>
      <c r="J9" s="69"/>
      <c r="K9" s="69"/>
      <c r="L9" s="54"/>
      <c r="M9" s="36"/>
      <c r="N9" s="36"/>
      <c r="O9" s="37"/>
    </row>
    <row r="10" spans="2:16" s="8" customFormat="1" ht="41.25" customHeight="1">
      <c r="B10" s="38" t="s">
        <v>2</v>
      </c>
      <c r="C10" s="55"/>
      <c r="D10" s="30" t="s">
        <v>1</v>
      </c>
      <c r="E10" s="30" t="s">
        <v>3</v>
      </c>
      <c r="F10" s="30" t="s">
        <v>4</v>
      </c>
      <c r="G10" s="55"/>
      <c r="H10" s="31" t="s">
        <v>1</v>
      </c>
      <c r="I10" s="31" t="s">
        <v>3</v>
      </c>
      <c r="J10" s="31" t="s">
        <v>4</v>
      </c>
      <c r="K10" s="31" t="s">
        <v>5</v>
      </c>
      <c r="L10" s="55"/>
      <c r="M10" s="32" t="s">
        <v>6</v>
      </c>
      <c r="N10" s="32" t="s">
        <v>7</v>
      </c>
      <c r="O10" s="39" t="s">
        <v>8</v>
      </c>
      <c r="P10" s="7"/>
    </row>
    <row r="11" spans="2:16" ht="12.75">
      <c r="B11" s="52">
        <v>1979</v>
      </c>
      <c r="C11" s="56"/>
      <c r="D11" s="14">
        <v>51093</v>
      </c>
      <c r="E11" s="14">
        <v>144317</v>
      </c>
      <c r="F11" s="29">
        <f aca="true" t="shared" si="0" ref="F11:F34">D11/E11</f>
        <v>0.35403313538945513</v>
      </c>
      <c r="G11" s="56"/>
      <c r="H11" s="15">
        <v>5863</v>
      </c>
      <c r="I11" s="15">
        <v>13329</v>
      </c>
      <c r="J11" s="28">
        <f aca="true" t="shared" si="1" ref="J11:J34">H11/I11</f>
        <v>0.439867957086053</v>
      </c>
      <c r="K11" s="25" t="s">
        <v>12</v>
      </c>
      <c r="L11" s="56"/>
      <c r="M11" s="16">
        <f>F$11*(1+0/100)</f>
        <v>0.35403313538945513</v>
      </c>
      <c r="N11" s="17">
        <f aca="true" t="shared" si="2" ref="N11:N34">M11*E11</f>
        <v>51093</v>
      </c>
      <c r="O11" s="40" t="s">
        <v>10</v>
      </c>
      <c r="P11" s="5"/>
    </row>
    <row r="12" spans="2:16" ht="12.75">
      <c r="B12" s="52">
        <v>1980</v>
      </c>
      <c r="C12" s="56"/>
      <c r="D12" s="14">
        <v>51091</v>
      </c>
      <c r="E12" s="14">
        <v>146845</v>
      </c>
      <c r="F12" s="29">
        <f t="shared" si="0"/>
        <v>0.347924682488338</v>
      </c>
      <c r="G12" s="56"/>
      <c r="H12" s="15">
        <v>5461</v>
      </c>
      <c r="I12" s="15">
        <v>13661</v>
      </c>
      <c r="J12" s="28">
        <f t="shared" si="1"/>
        <v>0.3997511163165215</v>
      </c>
      <c r="K12" s="59">
        <f aca="true" t="shared" si="3" ref="K12:K34">100*(J12-J$11)/J$11</f>
        <v>-9.120200760994118</v>
      </c>
      <c r="L12" s="56"/>
      <c r="M12" s="16">
        <f aca="true" t="shared" si="4" ref="M12:M34">F$11*(1+K12/100)</f>
        <v>0.32174460268149474</v>
      </c>
      <c r="N12" s="17">
        <f t="shared" si="2"/>
        <v>47246.5861807641</v>
      </c>
      <c r="O12" s="41">
        <f aca="true" t="shared" si="5" ref="O12:O34">D12-N12</f>
        <v>3844.4138192359023</v>
      </c>
      <c r="P12" s="5"/>
    </row>
    <row r="13" spans="2:16" ht="12.75">
      <c r="B13" s="52">
        <v>1981</v>
      </c>
      <c r="C13" s="56"/>
      <c r="D13" s="14">
        <v>49301</v>
      </c>
      <c r="E13" s="14">
        <v>149330</v>
      </c>
      <c r="F13" s="29">
        <f t="shared" si="0"/>
        <v>0.33014799437487446</v>
      </c>
      <c r="G13" s="56"/>
      <c r="H13" s="15">
        <v>5383</v>
      </c>
      <c r="I13" s="15">
        <v>13836</v>
      </c>
      <c r="J13" s="28">
        <f t="shared" si="1"/>
        <v>0.38905753107834634</v>
      </c>
      <c r="K13" s="59">
        <f t="shared" si="3"/>
        <v>-11.55129060645952</v>
      </c>
      <c r="L13" s="56"/>
      <c r="M13" s="16">
        <f t="shared" si="4"/>
        <v>0.3131377390774589</v>
      </c>
      <c r="N13" s="17">
        <f t="shared" si="2"/>
        <v>46760.858576436935</v>
      </c>
      <c r="O13" s="41">
        <f t="shared" si="5"/>
        <v>2540.1414235630655</v>
      </c>
      <c r="P13" s="5"/>
    </row>
    <row r="14" spans="2:15" ht="12.75">
      <c r="B14" s="53">
        <v>1982</v>
      </c>
      <c r="C14" s="57"/>
      <c r="D14" s="14">
        <v>43945</v>
      </c>
      <c r="E14" s="14">
        <v>151148</v>
      </c>
      <c r="F14" s="29">
        <f t="shared" si="0"/>
        <v>0.29074152486304816</v>
      </c>
      <c r="G14" s="57"/>
      <c r="H14" s="15">
        <v>4169</v>
      </c>
      <c r="I14" s="15">
        <v>14310</v>
      </c>
      <c r="J14" s="28">
        <f t="shared" si="1"/>
        <v>0.29133473095737245</v>
      </c>
      <c r="K14" s="59">
        <f t="shared" si="3"/>
        <v>-33.76768499179913</v>
      </c>
      <c r="L14" s="57"/>
      <c r="M14" s="16">
        <f t="shared" si="4"/>
        <v>0.2344843414645542</v>
      </c>
      <c r="N14" s="17">
        <f t="shared" si="2"/>
        <v>35441.83924368444</v>
      </c>
      <c r="O14" s="41">
        <f t="shared" si="5"/>
        <v>8503.160756315563</v>
      </c>
    </row>
    <row r="15" spans="2:15" ht="12.75">
      <c r="B15" s="53">
        <v>1983</v>
      </c>
      <c r="C15" s="57"/>
      <c r="D15" s="14">
        <v>42589</v>
      </c>
      <c r="E15" s="14">
        <v>153830</v>
      </c>
      <c r="F15" s="29">
        <f t="shared" si="0"/>
        <v>0.27685757004485473</v>
      </c>
      <c r="G15" s="57"/>
      <c r="H15" s="15">
        <v>4216</v>
      </c>
      <c r="I15" s="15">
        <v>14622</v>
      </c>
      <c r="J15" s="28">
        <f t="shared" si="1"/>
        <v>0.2883326494323622</v>
      </c>
      <c r="K15" s="59">
        <f t="shared" si="3"/>
        <v>-34.450181062869596</v>
      </c>
      <c r="L15" s="57"/>
      <c r="M15" s="16">
        <f t="shared" si="4"/>
        <v>0.23206807922523362</v>
      </c>
      <c r="N15" s="17">
        <f t="shared" si="2"/>
        <v>35699.03262721769</v>
      </c>
      <c r="O15" s="41">
        <f t="shared" si="5"/>
        <v>6889.96737278231</v>
      </c>
    </row>
    <row r="16" spans="2:15" ht="12.75">
      <c r="B16" s="53">
        <v>1984</v>
      </c>
      <c r="C16" s="57"/>
      <c r="D16" s="14">
        <v>44257</v>
      </c>
      <c r="E16" s="14">
        <v>158900</v>
      </c>
      <c r="F16" s="29">
        <f t="shared" si="0"/>
        <v>0.2785210824417873</v>
      </c>
      <c r="G16" s="57"/>
      <c r="H16" s="15">
        <v>4120</v>
      </c>
      <c r="I16" s="15">
        <v>14407</v>
      </c>
      <c r="J16" s="28">
        <f t="shared" si="1"/>
        <v>0.28597209689734154</v>
      </c>
      <c r="K16" s="59">
        <f t="shared" si="3"/>
        <v>-34.986831322792675</v>
      </c>
      <c r="L16" s="57"/>
      <c r="M16" s="16">
        <f t="shared" si="4"/>
        <v>0.23016815948395225</v>
      </c>
      <c r="N16" s="17">
        <f t="shared" si="2"/>
        <v>36573.72054200001</v>
      </c>
      <c r="O16" s="41">
        <f t="shared" si="5"/>
        <v>7683.27945799999</v>
      </c>
    </row>
    <row r="17" spans="2:15" ht="12.75">
      <c r="B17" s="53">
        <v>1985</v>
      </c>
      <c r="C17" s="57"/>
      <c r="D17" s="14">
        <v>43825</v>
      </c>
      <c r="E17" s="14">
        <v>166047</v>
      </c>
      <c r="F17" s="29">
        <f t="shared" si="0"/>
        <v>0.26393129656061237</v>
      </c>
      <c r="G17" s="57"/>
      <c r="H17" s="15">
        <v>4364</v>
      </c>
      <c r="I17" s="15">
        <v>14818</v>
      </c>
      <c r="J17" s="28">
        <f t="shared" si="1"/>
        <v>0.2945066810635713</v>
      </c>
      <c r="K17" s="59">
        <f t="shared" si="3"/>
        <v>-33.046570835812005</v>
      </c>
      <c r="L17" s="57"/>
      <c r="M17" s="16">
        <f t="shared" si="4"/>
        <v>0.23703732452073262</v>
      </c>
      <c r="N17" s="17">
        <f t="shared" si="2"/>
        <v>39359.336624694086</v>
      </c>
      <c r="O17" s="41">
        <f t="shared" si="5"/>
        <v>4465.663375305914</v>
      </c>
    </row>
    <row r="18" spans="2:15" ht="12.75">
      <c r="B18" s="53">
        <v>1986</v>
      </c>
      <c r="C18" s="57"/>
      <c r="D18" s="14">
        <v>46087</v>
      </c>
      <c r="E18" s="14">
        <v>168545</v>
      </c>
      <c r="F18" s="29">
        <f t="shared" si="0"/>
        <v>0.27344032750897385</v>
      </c>
      <c r="G18" s="57"/>
      <c r="H18" s="15">
        <v>4068</v>
      </c>
      <c r="I18" s="15">
        <v>15336</v>
      </c>
      <c r="J18" s="28">
        <f t="shared" si="1"/>
        <v>0.2652582159624413</v>
      </c>
      <c r="K18" s="59">
        <f t="shared" si="3"/>
        <v>-39.69594472857957</v>
      </c>
      <c r="L18" s="57"/>
      <c r="M18" s="16">
        <f t="shared" si="4"/>
        <v>0.21349633764439976</v>
      </c>
      <c r="N18" s="17">
        <f t="shared" si="2"/>
        <v>35983.74022827536</v>
      </c>
      <c r="O18" s="41">
        <f t="shared" si="5"/>
        <v>10103.259771724639</v>
      </c>
    </row>
    <row r="19" spans="2:15" ht="12.75">
      <c r="B19" s="53">
        <v>1987</v>
      </c>
      <c r="C19" s="57"/>
      <c r="D19" s="14">
        <v>46390</v>
      </c>
      <c r="E19" s="14">
        <v>172750</v>
      </c>
      <c r="F19" s="29">
        <f t="shared" si="0"/>
        <v>0.2685383502170767</v>
      </c>
      <c r="G19" s="57"/>
      <c r="H19" s="15">
        <v>4286</v>
      </c>
      <c r="I19" s="15">
        <v>15793</v>
      </c>
      <c r="J19" s="28">
        <f t="shared" si="1"/>
        <v>0.2713860571139112</v>
      </c>
      <c r="K19" s="59">
        <f t="shared" si="3"/>
        <v>-38.30283548914681</v>
      </c>
      <c r="L19" s="57"/>
      <c r="M19" s="16">
        <f t="shared" si="4"/>
        <v>0.2184284059641637</v>
      </c>
      <c r="N19" s="17">
        <f t="shared" si="2"/>
        <v>37733.507130309285</v>
      </c>
      <c r="O19" s="41">
        <f t="shared" si="5"/>
        <v>8656.492869690715</v>
      </c>
    </row>
    <row r="20" spans="2:18" ht="12.75">
      <c r="B20" s="53">
        <v>1988</v>
      </c>
      <c r="C20" s="57"/>
      <c r="D20" s="14">
        <v>47087</v>
      </c>
      <c r="E20" s="14">
        <v>177455</v>
      </c>
      <c r="F20" s="29">
        <f t="shared" si="0"/>
        <v>0.2653461440928686</v>
      </c>
      <c r="G20" s="57"/>
      <c r="H20" s="15">
        <v>4154</v>
      </c>
      <c r="I20" s="15">
        <v>16336</v>
      </c>
      <c r="J20" s="28">
        <f t="shared" si="1"/>
        <v>0.25428501469147896</v>
      </c>
      <c r="K20" s="59">
        <f t="shared" si="3"/>
        <v>-42.19060274905811</v>
      </c>
      <c r="L20" s="57"/>
      <c r="M20" s="16">
        <f t="shared" si="4"/>
        <v>0.20466442163725507</v>
      </c>
      <c r="N20" s="17">
        <f t="shared" si="2"/>
        <v>36318.7249416391</v>
      </c>
      <c r="O20" s="41">
        <f t="shared" si="5"/>
        <v>10768.275058360901</v>
      </c>
      <c r="R20"/>
    </row>
    <row r="21" spans="2:15" ht="12.75">
      <c r="B21" s="53">
        <v>1989</v>
      </c>
      <c r="C21" s="57"/>
      <c r="D21" s="14">
        <v>45582</v>
      </c>
      <c r="E21" s="14">
        <v>181165</v>
      </c>
      <c r="F21" s="29">
        <f t="shared" si="0"/>
        <v>0.25160489056937047</v>
      </c>
      <c r="G21" s="57"/>
      <c r="H21" s="15">
        <v>4246</v>
      </c>
      <c r="I21" s="15">
        <v>16720</v>
      </c>
      <c r="J21" s="28">
        <f t="shared" si="1"/>
        <v>0.25394736842105264</v>
      </c>
      <c r="K21" s="59">
        <f t="shared" si="3"/>
        <v>-42.267363573525316</v>
      </c>
      <c r="L21" s="57"/>
      <c r="M21" s="16">
        <f t="shared" si="4"/>
        <v>0.204392662883643</v>
      </c>
      <c r="N21" s="17">
        <f t="shared" si="2"/>
        <v>37028.79677131518</v>
      </c>
      <c r="O21" s="41">
        <f t="shared" si="5"/>
        <v>8553.203228684819</v>
      </c>
    </row>
    <row r="22" spans="2:15" ht="12.75">
      <c r="B22" s="53">
        <v>1990</v>
      </c>
      <c r="C22" s="57"/>
      <c r="D22" s="14">
        <v>44599</v>
      </c>
      <c r="E22" s="14">
        <v>184275</v>
      </c>
      <c r="F22" s="29">
        <f t="shared" si="0"/>
        <v>0.24202414869081534</v>
      </c>
      <c r="G22" s="57"/>
      <c r="H22" s="15">
        <v>3965</v>
      </c>
      <c r="I22" s="15">
        <v>16981</v>
      </c>
      <c r="J22" s="28">
        <f t="shared" si="1"/>
        <v>0.23349626052647077</v>
      </c>
      <c r="K22" s="59">
        <f t="shared" si="3"/>
        <v>-46.91673790623693</v>
      </c>
      <c r="L22" s="57"/>
      <c r="M22" s="16">
        <f t="shared" si="4"/>
        <v>0.1879323371575515</v>
      </c>
      <c r="N22" s="17">
        <f t="shared" si="2"/>
        <v>34631.231429707805</v>
      </c>
      <c r="O22" s="41">
        <f t="shared" si="5"/>
        <v>9967.768570292195</v>
      </c>
    </row>
    <row r="23" spans="2:15" ht="12.75">
      <c r="B23" s="53">
        <v>1991</v>
      </c>
      <c r="C23" s="57"/>
      <c r="D23" s="14">
        <v>41508</v>
      </c>
      <c r="E23" s="14">
        <v>186370</v>
      </c>
      <c r="F23" s="29">
        <f t="shared" si="0"/>
        <v>0.2227182486451682</v>
      </c>
      <c r="G23" s="57"/>
      <c r="H23" s="15">
        <v>3691</v>
      </c>
      <c r="I23" s="15">
        <v>16444</v>
      </c>
      <c r="J23" s="28">
        <f t="shared" si="1"/>
        <v>0.22445876915592314</v>
      </c>
      <c r="K23" s="59">
        <f t="shared" si="3"/>
        <v>-48.9713297956797</v>
      </c>
      <c r="L23" s="57"/>
      <c r="M23" s="16">
        <f t="shared" si="4"/>
        <v>0.18065840107189982</v>
      </c>
      <c r="N23" s="17">
        <f t="shared" si="2"/>
        <v>33669.306207769965</v>
      </c>
      <c r="O23" s="41">
        <f t="shared" si="5"/>
        <v>7838.693792230035</v>
      </c>
    </row>
    <row r="24" spans="2:15" ht="12.75">
      <c r="B24" s="53">
        <v>1992</v>
      </c>
      <c r="C24" s="57"/>
      <c r="D24" s="14">
        <v>39250</v>
      </c>
      <c r="E24" s="14">
        <v>184938</v>
      </c>
      <c r="F24" s="29">
        <f t="shared" si="0"/>
        <v>0.2122332889941494</v>
      </c>
      <c r="G24" s="57"/>
      <c r="H24" s="15">
        <v>3500</v>
      </c>
      <c r="I24" s="15">
        <v>16581</v>
      </c>
      <c r="J24" s="28">
        <f t="shared" si="1"/>
        <v>0.21108497678065255</v>
      </c>
      <c r="K24" s="59">
        <f t="shared" si="3"/>
        <v>-52.01174048252911</v>
      </c>
      <c r="L24" s="57"/>
      <c r="M24" s="16">
        <f t="shared" si="4"/>
        <v>0.1698943397885308</v>
      </c>
      <c r="N24" s="17">
        <f t="shared" si="2"/>
        <v>31419.91941181131</v>
      </c>
      <c r="O24" s="41">
        <f t="shared" si="5"/>
        <v>7830.080588188692</v>
      </c>
    </row>
    <row r="25" spans="2:18" ht="12.75">
      <c r="B25" s="53">
        <v>1993</v>
      </c>
      <c r="C25" s="57"/>
      <c r="D25" s="14">
        <v>40150</v>
      </c>
      <c r="E25" s="14">
        <v>188350</v>
      </c>
      <c r="F25" s="29">
        <f t="shared" si="0"/>
        <v>0.21316697637377224</v>
      </c>
      <c r="G25" s="57"/>
      <c r="H25" s="15">
        <v>3614</v>
      </c>
      <c r="I25" s="15">
        <v>16717</v>
      </c>
      <c r="J25" s="28">
        <f t="shared" si="1"/>
        <v>0.21618711491296286</v>
      </c>
      <c r="K25" s="59">
        <f t="shared" si="3"/>
        <v>-50.851815543665666</v>
      </c>
      <c r="L25" s="57"/>
      <c r="M25" s="16">
        <f t="shared" si="4"/>
        <v>0.17400085841775326</v>
      </c>
      <c r="N25" s="17">
        <f t="shared" si="2"/>
        <v>32773.061682983825</v>
      </c>
      <c r="O25" s="41">
        <f t="shared" si="5"/>
        <v>7376.938317016175</v>
      </c>
      <c r="R25" s="23"/>
    </row>
    <row r="26" spans="2:15" ht="12.75">
      <c r="B26" s="53">
        <v>1994</v>
      </c>
      <c r="C26" s="57"/>
      <c r="D26" s="14">
        <v>40716</v>
      </c>
      <c r="E26" s="14">
        <v>192497</v>
      </c>
      <c r="F26" s="29">
        <f t="shared" si="0"/>
        <v>0.21151498464911142</v>
      </c>
      <c r="G26" s="57"/>
      <c r="H26" s="15">
        <v>3260</v>
      </c>
      <c r="I26" s="15">
        <v>16971</v>
      </c>
      <c r="J26" s="28">
        <f t="shared" si="1"/>
        <v>0.19209239290554475</v>
      </c>
      <c r="K26" s="59">
        <f t="shared" si="3"/>
        <v>-56.32953257653068</v>
      </c>
      <c r="L26" s="57"/>
      <c r="M26" s="16">
        <f t="shared" si="4"/>
        <v>0.15460792505853901</v>
      </c>
      <c r="N26" s="17">
        <f t="shared" si="2"/>
        <v>29761.561749993583</v>
      </c>
      <c r="O26" s="41">
        <f t="shared" si="5"/>
        <v>10954.438250006417</v>
      </c>
    </row>
    <row r="27" spans="2:15" ht="12.75">
      <c r="B27" s="53">
        <v>1995</v>
      </c>
      <c r="C27" s="57"/>
      <c r="D27" s="14">
        <v>41817</v>
      </c>
      <c r="E27" s="14">
        <v>197065</v>
      </c>
      <c r="F27" s="29">
        <f t="shared" si="0"/>
        <v>0.21219902062771168</v>
      </c>
      <c r="G27" s="57"/>
      <c r="H27" s="15">
        <v>3351</v>
      </c>
      <c r="I27" s="15">
        <v>17047</v>
      </c>
      <c r="J27" s="28">
        <f t="shared" si="1"/>
        <v>0.19657417727459378</v>
      </c>
      <c r="K27" s="59">
        <f t="shared" si="3"/>
        <v>-55.31063945261709</v>
      </c>
      <c r="L27" s="57"/>
      <c r="M27" s="16">
        <f t="shared" si="4"/>
        <v>0.15821514433139788</v>
      </c>
      <c r="N27" s="17">
        <f t="shared" si="2"/>
        <v>31178.667417666922</v>
      </c>
      <c r="O27" s="41">
        <f t="shared" si="5"/>
        <v>10638.332582333078</v>
      </c>
    </row>
    <row r="28" spans="2:15" ht="12.75">
      <c r="B28" s="53">
        <v>1996</v>
      </c>
      <c r="C28" s="57"/>
      <c r="D28" s="14">
        <v>42065</v>
      </c>
      <c r="E28" s="14">
        <v>201631</v>
      </c>
      <c r="F28" s="29">
        <f t="shared" si="0"/>
        <v>0.20862367393902723</v>
      </c>
      <c r="G28" s="57"/>
      <c r="H28" s="15">
        <v>3091</v>
      </c>
      <c r="I28" s="15">
        <v>17183</v>
      </c>
      <c r="J28" s="28">
        <f t="shared" si="1"/>
        <v>0.17988709771285574</v>
      </c>
      <c r="K28" s="59">
        <f t="shared" si="3"/>
        <v>-59.1042960017968</v>
      </c>
      <c r="L28" s="57"/>
      <c r="M28" s="16">
        <f t="shared" si="4"/>
        <v>0.14478434310442956</v>
      </c>
      <c r="N28" s="17">
        <f t="shared" si="2"/>
        <v>29193.011884489235</v>
      </c>
      <c r="O28" s="41">
        <f t="shared" si="5"/>
        <v>12871.988115510765</v>
      </c>
    </row>
    <row r="29" spans="2:15" ht="12.75">
      <c r="B29" s="53">
        <v>1997</v>
      </c>
      <c r="C29" s="57"/>
      <c r="D29" s="14">
        <v>42013</v>
      </c>
      <c r="E29" s="14">
        <v>203568</v>
      </c>
      <c r="F29" s="29">
        <f t="shared" si="0"/>
        <v>0.20638312504912362</v>
      </c>
      <c r="G29" s="57"/>
      <c r="H29" s="15">
        <v>3064</v>
      </c>
      <c r="I29" s="15">
        <v>17518</v>
      </c>
      <c r="J29" s="28">
        <f t="shared" si="1"/>
        <v>0.17490581116565818</v>
      </c>
      <c r="K29" s="59">
        <f t="shared" si="3"/>
        <v>-60.23674642628249</v>
      </c>
      <c r="L29" s="57"/>
      <c r="M29" s="16">
        <f t="shared" si="4"/>
        <v>0.1407750933598917</v>
      </c>
      <c r="N29" s="17">
        <f t="shared" si="2"/>
        <v>28657.30420508643</v>
      </c>
      <c r="O29" s="41">
        <f t="shared" si="5"/>
        <v>13355.695794913569</v>
      </c>
    </row>
    <row r="30" spans="2:15" ht="12.75">
      <c r="B30" s="53">
        <v>1998</v>
      </c>
      <c r="C30" s="57"/>
      <c r="D30" s="14">
        <v>41501</v>
      </c>
      <c r="E30" s="14">
        <v>208076</v>
      </c>
      <c r="F30" s="29">
        <f t="shared" si="0"/>
        <v>0.19945116207539554</v>
      </c>
      <c r="G30" s="57"/>
      <c r="H30" s="15">
        <v>2949</v>
      </c>
      <c r="I30" s="15">
        <v>17988</v>
      </c>
      <c r="J30" s="28">
        <f t="shared" si="1"/>
        <v>0.16394262841894597</v>
      </c>
      <c r="K30" s="59">
        <f t="shared" si="3"/>
        <v>-62.72912682592307</v>
      </c>
      <c r="L30" s="57"/>
      <c r="M30" s="16">
        <f t="shared" si="4"/>
        <v>0.1319512408852119</v>
      </c>
      <c r="N30" s="17">
        <f t="shared" si="2"/>
        <v>27455.88639843135</v>
      </c>
      <c r="O30" s="41">
        <f t="shared" si="5"/>
        <v>14045.11360156865</v>
      </c>
    </row>
    <row r="31" spans="2:15" ht="12.75">
      <c r="B31" s="53">
        <v>1999</v>
      </c>
      <c r="C31" s="57"/>
      <c r="D31" s="14">
        <v>41717</v>
      </c>
      <c r="E31" s="14">
        <v>212685</v>
      </c>
      <c r="F31" s="29">
        <f t="shared" si="0"/>
        <v>0.19614453299480453</v>
      </c>
      <c r="G31" s="57"/>
      <c r="H31" s="15">
        <v>2985</v>
      </c>
      <c r="I31" s="15">
        <v>17534</v>
      </c>
      <c r="J31" s="28">
        <f t="shared" si="1"/>
        <v>0.17024067525949585</v>
      </c>
      <c r="K31" s="59">
        <f t="shared" si="3"/>
        <v>-61.297322863144814</v>
      </c>
      <c r="L31" s="57"/>
      <c r="M31" s="16">
        <f t="shared" si="4"/>
        <v>0.13702030134726623</v>
      </c>
      <c r="N31" s="17">
        <f t="shared" si="2"/>
        <v>29142.162792043317</v>
      </c>
      <c r="O31" s="41">
        <f t="shared" si="5"/>
        <v>12574.837207956683</v>
      </c>
    </row>
    <row r="32" spans="2:16" ht="12.75">
      <c r="B32" s="53">
        <v>2000</v>
      </c>
      <c r="C32" s="57"/>
      <c r="D32" s="14">
        <v>41945</v>
      </c>
      <c r="E32" s="14">
        <v>217028</v>
      </c>
      <c r="F32" s="29">
        <f t="shared" si="0"/>
        <v>0.1932699928119874</v>
      </c>
      <c r="G32" s="57"/>
      <c r="H32" s="15">
        <v>2926</v>
      </c>
      <c r="I32" s="15">
        <v>17882</v>
      </c>
      <c r="J32" s="28">
        <f t="shared" si="1"/>
        <v>0.16362822950452968</v>
      </c>
      <c r="K32" s="59">
        <f t="shared" si="3"/>
        <v>-62.80060257434971</v>
      </c>
      <c r="L32" s="57"/>
      <c r="M32" s="16">
        <f t="shared" si="4"/>
        <v>0.131698193052014</v>
      </c>
      <c r="N32" s="17">
        <f t="shared" si="2"/>
        <v>28582.195441692493</v>
      </c>
      <c r="O32" s="41">
        <f t="shared" si="5"/>
        <v>13362.804558307507</v>
      </c>
      <c r="P32" s="13"/>
    </row>
    <row r="33" spans="2:15" ht="12.75">
      <c r="B33" s="53">
        <v>2001</v>
      </c>
      <c r="C33" s="57"/>
      <c r="D33" s="14">
        <v>42196</v>
      </c>
      <c r="E33" s="14">
        <v>221230</v>
      </c>
      <c r="F33" s="29">
        <f t="shared" si="0"/>
        <v>0.1907336256384758</v>
      </c>
      <c r="G33" s="57"/>
      <c r="H33" s="15">
        <v>2778</v>
      </c>
      <c r="I33" s="15">
        <v>18102</v>
      </c>
      <c r="J33" s="28">
        <f t="shared" si="1"/>
        <v>0.153463705667882</v>
      </c>
      <c r="K33" s="59">
        <f t="shared" si="3"/>
        <v>-65.11141509726761</v>
      </c>
      <c r="L33" s="57"/>
      <c r="M33" s="16">
        <f t="shared" si="4"/>
        <v>0.12351715102415556</v>
      </c>
      <c r="N33" s="17">
        <f t="shared" si="2"/>
        <v>27325.699321073935</v>
      </c>
      <c r="O33" s="41">
        <f t="shared" si="5"/>
        <v>14870.300678926065</v>
      </c>
    </row>
    <row r="34" spans="2:16" ht="12.75">
      <c r="B34" s="53">
        <v>2002</v>
      </c>
      <c r="C34" s="57"/>
      <c r="D34" s="14">
        <v>42815</v>
      </c>
      <c r="E34" s="14">
        <v>224974.44444444444</v>
      </c>
      <c r="F34" s="29">
        <f t="shared" si="0"/>
        <v>0.19031050440296923</v>
      </c>
      <c r="G34" s="57"/>
      <c r="H34" s="15">
        <v>2936</v>
      </c>
      <c r="I34" s="15">
        <v>18271</v>
      </c>
      <c r="J34" s="28">
        <f t="shared" si="1"/>
        <v>0.1606918066881944</v>
      </c>
      <c r="K34" s="59">
        <f t="shared" si="3"/>
        <v>-63.46817173210058</v>
      </c>
      <c r="L34" s="57"/>
      <c r="M34" s="16">
        <f t="shared" si="4"/>
        <v>0.1293347770319356</v>
      </c>
      <c r="N34" s="17">
        <f t="shared" si="2"/>
        <v>29097.019610105806</v>
      </c>
      <c r="O34" s="42">
        <f t="shared" si="5"/>
        <v>13717.980389894194</v>
      </c>
      <c r="P34" s="20" t="s">
        <v>11</v>
      </c>
    </row>
    <row r="35" spans="2:15" ht="3" customHeight="1" thickBot="1">
      <c r="B35" s="43"/>
      <c r="C35" s="34"/>
      <c r="F35" s="33"/>
      <c r="G35" s="34"/>
      <c r="H35" s="33"/>
      <c r="K35" s="33"/>
      <c r="L35" s="34"/>
      <c r="M35" s="33"/>
      <c r="N35" s="33"/>
      <c r="O35" s="58"/>
    </row>
    <row r="36" spans="2:15" ht="15.75" customHeight="1" thickBot="1">
      <c r="B36" s="44"/>
      <c r="C36" s="48"/>
      <c r="D36" s="45"/>
      <c r="E36" s="46"/>
      <c r="F36" s="47"/>
      <c r="G36" s="48"/>
      <c r="H36" s="46"/>
      <c r="I36" s="49"/>
      <c r="J36" s="50"/>
      <c r="K36" s="47"/>
      <c r="L36" s="48"/>
      <c r="M36" s="47"/>
      <c r="N36" s="60" t="s">
        <v>14</v>
      </c>
      <c r="O36" s="51">
        <f>SUM(O11:O35)</f>
        <v>221412.82958080783</v>
      </c>
    </row>
    <row r="37" spans="10:17" ht="5.25" customHeight="1" thickTop="1">
      <c r="J37" s="3"/>
      <c r="O37" s="1"/>
      <c r="P37" s="1"/>
      <c r="Q37" s="1"/>
    </row>
    <row r="38" spans="3:13" ht="12.75">
      <c r="C38" s="18"/>
      <c r="D38" s="18" t="s">
        <v>15</v>
      </c>
      <c r="E38" s="18"/>
      <c r="F38" s="18"/>
      <c r="G38" s="18"/>
      <c r="H38" s="18"/>
      <c r="I38" s="18"/>
      <c r="J38" s="18"/>
      <c r="K38" s="18"/>
      <c r="L38" s="18"/>
      <c r="M38" s="18"/>
    </row>
    <row r="39" spans="2:4" ht="12.75">
      <c r="B39" s="18"/>
      <c r="D39" s="19" t="s">
        <v>9</v>
      </c>
    </row>
    <row r="40" spans="4:11" ht="12.75">
      <c r="D40" s="19" t="s">
        <v>16</v>
      </c>
      <c r="K40" s="6"/>
    </row>
    <row r="41" ht="4.5" customHeight="1"/>
    <row r="42" spans="3:15" ht="12.75">
      <c r="C42" s="11"/>
      <c r="D42" s="10" t="s">
        <v>17</v>
      </c>
      <c r="E42" s="10"/>
      <c r="F42" s="11"/>
      <c r="G42" s="11"/>
      <c r="H42" s="11"/>
      <c r="I42" s="10"/>
      <c r="J42" s="12"/>
      <c r="K42" s="11"/>
      <c r="L42" s="11"/>
      <c r="M42" s="11"/>
      <c r="N42" s="11"/>
      <c r="O42" s="11"/>
    </row>
    <row r="43" spans="3:15" ht="12.75">
      <c r="C43" s="11"/>
      <c r="D43" s="10" t="s">
        <v>18</v>
      </c>
      <c r="E43" s="10"/>
      <c r="F43" s="11"/>
      <c r="G43" s="11"/>
      <c r="H43" s="11"/>
      <c r="I43" s="10"/>
      <c r="J43" s="12"/>
      <c r="K43" s="11"/>
      <c r="L43" s="11"/>
      <c r="M43" s="11"/>
      <c r="N43" s="11"/>
      <c r="O43" s="11"/>
    </row>
  </sheetData>
  <mergeCells count="2">
    <mergeCell ref="D9:F9"/>
    <mergeCell ref="H9:K9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2003-12-22T19:35:06Z</dcterms:created>
  <dcterms:modified xsi:type="dcterms:W3CDTF">2004-07-28T01:05:37Z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