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65356" windowWidth="14220" windowHeight="8835" tabRatio="824" activeTab="0"/>
  </bookViews>
  <sheets>
    <sheet name="US&amp;Canada Veh Rat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<sst xmlns="http://schemas.openxmlformats.org/spreadsheetml/2006/main" count="25" uniqueCount="22">
  <si>
    <t>USA</t>
  </si>
  <si>
    <t>traffic fatalities</t>
  </si>
  <si>
    <t>year</t>
  </si>
  <si>
    <t>vehicles  (thous)</t>
  </si>
  <si>
    <t>fatalities per thou vehicles</t>
  </si>
  <si>
    <t>percent change from 1979</t>
  </si>
  <si>
    <t>A</t>
  </si>
  <si>
    <t>B</t>
  </si>
  <si>
    <t>C</t>
  </si>
  <si>
    <r>
      <t>B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what US fatalities would have been for US vehicle fleet if vehicle rate had been as in column A</t>
    </r>
  </si>
  <si>
    <t xml:space="preserve">       —</t>
  </si>
  <si>
    <t>*</t>
  </si>
  <si>
    <t xml:space="preserve">      —</t>
  </si>
  <si>
    <r>
      <t>US versus GB traffic fatalities per thousand registered vehicles (</t>
    </r>
    <r>
      <rPr>
        <b/>
        <i/>
        <sz val="14"/>
        <rFont val="Arial"/>
        <family val="2"/>
      </rPr>
      <t>vehicle rate</t>
    </r>
    <r>
      <rPr>
        <b/>
        <sz val="14"/>
        <rFont val="Arial"/>
        <family val="2"/>
      </rPr>
      <t>)</t>
    </r>
  </si>
  <si>
    <t>GB</t>
  </si>
  <si>
    <t xml:space="preserve"> total number of fewer US fatalities if US rate had declined in step with British rate</t>
  </si>
  <si>
    <r>
      <t>A</t>
    </r>
    <r>
      <rPr>
        <sz val="10"/>
        <rFont val="Arial"/>
        <family val="2"/>
      </rPr>
      <t>: what US rate would have been if it had declined by same percent as British rate</t>
    </r>
  </si>
  <si>
    <r>
      <t>C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the number of US fatalities prevented if US rate had declined in step with British rate</t>
    </r>
  </si>
  <si>
    <t>* If US rate changes had matched those in GB, 16,605 fewer Americans would have been killed in 2002.</t>
  </si>
  <si>
    <t xml:space="preserve">  In 2002, US fatalities would have been 26,210  rather than the observed 42,815.</t>
  </si>
  <si>
    <t>died because US failed to match British safety performance (see also summary in Table 15-7, p. 388)</t>
  </si>
  <si>
    <r>
      <t xml:space="preserve">This is the calculation in Table 15-5, page 388, of </t>
    </r>
    <r>
      <rPr>
        <b/>
        <i/>
        <sz val="12"/>
        <rFont val="Arial"/>
        <family val="2"/>
      </rPr>
      <t>Traffic Safety</t>
    </r>
    <r>
      <rPr>
        <b/>
        <sz val="12"/>
        <rFont val="Arial"/>
        <family val="2"/>
      </rPr>
      <t xml:space="preserve"> showing that 177,593 additional Americans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</si>
</sst>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#,##0.0000"/>
    <numFmt numFmtId="170" formatCode="0.0"/>
    <numFmt numFmtId="171" formatCode="#,##0_ ;[Red]\-#,##0\ "/>
    <numFmt numFmtId="172" formatCode="###,###"/>
    <numFmt numFmtId="173" formatCode="###,###."/>
    <numFmt numFmtId="174" formatCode="###,###\ \ "/>
    <numFmt numFmtId="175" formatCode="###,###\ "/>
    <numFmt numFmtId="176" formatCode="##.#\ "/>
    <numFmt numFmtId="177" formatCode="##.#\ \ "/>
    <numFmt numFmtId="178" formatCode="##.0\ \ \ \ "/>
    <numFmt numFmtId="179" formatCode="##.0\ \ \ "/>
    <numFmt numFmtId="180" formatCode="##.0\ "/>
    <numFmt numFmtId="181" formatCode="#.000\ "/>
    <numFmt numFmtId="182" formatCode="0.000\ "/>
    <numFmt numFmtId="183" formatCode="#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"/>
    <numFmt numFmtId="188" formatCode="0\ "/>
    <numFmt numFmtId="189" formatCode="0.000\ \ "/>
    <numFmt numFmtId="190" formatCode="##.0\ \ "/>
    <numFmt numFmtId="191" formatCode="##.0\ \ \ \ \ \ "/>
    <numFmt numFmtId="192" formatCode="##.0\ \ \ \ 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5" fontId="0" fillId="3" borderId="0" xfId="0" applyNumberFormat="1" applyFont="1" applyFill="1" applyBorder="1" applyAlignment="1">
      <alignment/>
    </xf>
    <xf numFmtId="175" fontId="0" fillId="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188" fontId="0" fillId="4" borderId="0" xfId="0" applyNumberFormat="1" applyFont="1" applyFill="1" applyBorder="1" applyAlignment="1">
      <alignment/>
    </xf>
    <xf numFmtId="189" fontId="0" fillId="4" borderId="0" xfId="0" applyNumberFormat="1" applyFont="1" applyFill="1" applyBorder="1" applyAlignment="1">
      <alignment/>
    </xf>
    <xf numFmtId="189" fontId="0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left"/>
    </xf>
    <xf numFmtId="174" fontId="0" fillId="0" borderId="5" xfId="0" applyNumberFormat="1" applyFont="1" applyBorder="1" applyAlignment="1">
      <alignment horizontal="right"/>
    </xf>
    <xf numFmtId="174" fontId="1" fillId="2" borderId="5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174" fontId="1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center" wrapText="1"/>
    </xf>
    <xf numFmtId="183" fontId="0" fillId="0" borderId="4" xfId="0" applyNumberFormat="1" applyFont="1" applyBorder="1" applyAlignment="1">
      <alignment horizontal="center"/>
    </xf>
    <xf numFmtId="0" fontId="5" fillId="5" borderId="2" xfId="0" applyFont="1" applyFill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0" borderId="9" xfId="0" applyFont="1" applyBorder="1" applyAlignment="1">
      <alignment/>
    </xf>
    <xf numFmtId="3" fontId="0" fillId="5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0" fontId="3" fillId="0" borderId="0" xfId="20" applyFont="1" applyAlignment="1">
      <alignment vertical="top"/>
    </xf>
    <xf numFmtId="0" fontId="7" fillId="0" borderId="0" xfId="0" applyFont="1" applyAlignment="1">
      <alignment vertical="top"/>
    </xf>
    <xf numFmtId="190" fontId="0" fillId="4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5" fillId="3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scienceservingsociety.com/" TargetMode="External" /><Relationship Id="rId3" Type="http://schemas.openxmlformats.org/officeDocument/2006/relationships/hyperlink" Target="http://www.scienceservingsociety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cienceservingsociety.com/" TargetMode="External" /><Relationship Id="rId6" Type="http://schemas.openxmlformats.org/officeDocument/2006/relationships/hyperlink" Target="http://www.scienceservingsociety.com/" TargetMode="External" /><Relationship Id="rId7" Type="http://schemas.openxmlformats.org/officeDocument/2006/relationships/image" Target="../media/image4.emf" /><Relationship Id="rId8" Type="http://schemas.openxmlformats.org/officeDocument/2006/relationships/hyperlink" Target="http://scienceservingsociety.com/data.htm" TargetMode="External" /><Relationship Id="rId9" Type="http://schemas.openxmlformats.org/officeDocument/2006/relationships/hyperlink" Target="http://scienceservingsociety.com/data.htm" TargetMode="External" /><Relationship Id="rId10" Type="http://schemas.openxmlformats.org/officeDocument/2006/relationships/image" Target="../media/image2.emf" /><Relationship Id="rId11" Type="http://schemas.openxmlformats.org/officeDocument/2006/relationships/hyperlink" Target="http://scienceservingsociety.com/ts/text/ch15.htm" TargetMode="External" /><Relationship Id="rId12" Type="http://schemas.openxmlformats.org/officeDocument/2006/relationships/hyperlink" Target="http://scienceservingsociety.com/ts/text/ch15.htm" TargetMode="External" /><Relationship Id="rId13" Type="http://schemas.openxmlformats.org/officeDocument/2006/relationships/hyperlink" Target="http://www.scienceservingsociety.com/traffic-safety.htm" TargetMode="External" /><Relationship Id="rId14" Type="http://schemas.openxmlformats.org/officeDocument/2006/relationships/image" Target="../media/image5.png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47625</xdr:colOff>
      <xdr:row>1</xdr:row>
      <xdr:rowOff>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81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466725</xdr:colOff>
      <xdr:row>1</xdr:row>
      <xdr:rowOff>219075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4</xdr:col>
      <xdr:colOff>219075</xdr:colOff>
      <xdr:row>2</xdr:row>
      <xdr:rowOff>19050</xdr:rowOff>
    </xdr:to>
    <xdr:pic>
      <xdr:nvPicPr>
        <xdr:cNvPr id="3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9527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10</xdr:col>
      <xdr:colOff>295275</xdr:colOff>
      <xdr:row>1</xdr:row>
      <xdr:rowOff>371475</xdr:rowOff>
    </xdr:to>
    <xdr:pic>
      <xdr:nvPicPr>
        <xdr:cNvPr id="4" name="Picture 1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276225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1</xdr:row>
      <xdr:rowOff>0</xdr:rowOff>
    </xdr:from>
    <xdr:to>
      <xdr:col>17</xdr:col>
      <xdr:colOff>0</xdr:colOff>
      <xdr:row>2</xdr:row>
      <xdr:rowOff>0</xdr:rowOff>
    </xdr:to>
    <xdr:grpSp>
      <xdr:nvGrpSpPr>
        <xdr:cNvPr id="5" name="Group 20">
          <a:hlinkClick r:id="rId13"/>
        </xdr:cNvPr>
        <xdr:cNvGrpSpPr>
          <a:grpSpLocks/>
        </xdr:cNvGrpSpPr>
      </xdr:nvGrpSpPr>
      <xdr:grpSpPr>
        <a:xfrm>
          <a:off x="4371975" y="276225"/>
          <a:ext cx="2638425" cy="381000"/>
          <a:chOff x="1392" y="576"/>
          <a:chExt cx="2758" cy="565"/>
        </a:xfrm>
        <a:solidFill>
          <a:srgbClr val="FFFFFF"/>
        </a:solidFill>
      </xdr:grpSpPr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14"/>
          <a:srcRect t="9393"/>
          <a:stretch>
            <a:fillRect/>
          </a:stretch>
        </xdr:blipFill>
        <xdr:spPr>
          <a:xfrm>
            <a:off x="1392" y="576"/>
            <a:ext cx="2758" cy="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2"/>
          <xdr:cNvPicPr preferRelativeResize="1">
            <a:picLocks noChangeAspect="1"/>
          </xdr:cNvPicPr>
        </xdr:nvPicPr>
        <xdr:blipFill>
          <a:blip r:embed="rId15"/>
          <a:srcRect t="16574"/>
          <a:stretch>
            <a:fillRect/>
          </a:stretch>
        </xdr:blipFill>
        <xdr:spPr>
          <a:xfrm>
            <a:off x="1542" y="990"/>
            <a:ext cx="2469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S42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.57421875" style="4" customWidth="1"/>
    <col min="2" max="2" width="7.421875" style="4" customWidth="1"/>
    <col min="3" max="3" width="0.42578125" style="9" customWidth="1"/>
    <col min="4" max="4" width="8.28125" style="1" customWidth="1"/>
    <col min="5" max="5" width="8.8515625" style="1" customWidth="1"/>
    <col min="6" max="6" width="8.28125" style="4" customWidth="1"/>
    <col min="7" max="7" width="0.42578125" style="9" customWidth="1"/>
    <col min="8" max="8" width="8.140625" style="4" customWidth="1"/>
    <col min="9" max="9" width="8.140625" style="1" customWidth="1"/>
    <col min="10" max="10" width="9.140625" style="2" customWidth="1"/>
    <col min="11" max="11" width="10.28125" style="4" customWidth="1"/>
    <col min="12" max="12" width="0.42578125" style="9" customWidth="1"/>
    <col min="13" max="13" width="9.140625" style="4" customWidth="1"/>
    <col min="14" max="14" width="9.421875" style="4" customWidth="1"/>
    <col min="15" max="15" width="9.57421875" style="4" bestFit="1" customWidth="1"/>
    <col min="16" max="16" width="1.28515625" style="4" customWidth="1"/>
    <col min="17" max="17" width="4.28125" style="4" customWidth="1"/>
    <col min="18" max="18" width="2.140625" style="4" customWidth="1"/>
    <col min="19" max="19" width="16.140625" style="4" customWidth="1"/>
    <col min="20" max="16384" width="9.140625" style="4" customWidth="1"/>
  </cols>
  <sheetData>
    <row r="1" spans="15:17" ht="21.75" customHeight="1">
      <c r="O1" s="22"/>
      <c r="P1" s="22"/>
      <c r="Q1" s="22"/>
    </row>
    <row r="2" spans="2:17" ht="30" customHeight="1">
      <c r="B2" s="22"/>
      <c r="C2" s="22"/>
      <c r="D2" s="51"/>
      <c r="E2" s="51"/>
      <c r="F2" s="22"/>
      <c r="G2" s="22"/>
      <c r="H2" s="22"/>
      <c r="I2" s="51"/>
      <c r="J2" s="52"/>
      <c r="K2" s="22"/>
      <c r="L2" s="22"/>
      <c r="M2" s="22"/>
      <c r="N2" s="22"/>
      <c r="O2" s="22"/>
      <c r="P2" s="22"/>
      <c r="Q2" s="22"/>
    </row>
    <row r="3" ht="12.75"/>
    <row r="4" spans="2:12" s="54" customFormat="1" ht="15.75">
      <c r="B4" s="54" t="s">
        <v>21</v>
      </c>
      <c r="C4" s="55"/>
      <c r="D4" s="56"/>
      <c r="E4" s="56"/>
      <c r="G4" s="55"/>
      <c r="I4" s="56"/>
      <c r="J4" s="57"/>
      <c r="L4" s="55"/>
    </row>
    <row r="5" spans="2:12" s="54" customFormat="1" ht="15.75">
      <c r="B5" s="54" t="s">
        <v>20</v>
      </c>
      <c r="C5" s="55"/>
      <c r="D5" s="56"/>
      <c r="E5" s="56"/>
      <c r="G5" s="55"/>
      <c r="I5" s="56"/>
      <c r="J5" s="57"/>
      <c r="L5" s="55"/>
    </row>
    <row r="6" ht="9" customHeight="1">
      <c r="B6" s="53"/>
    </row>
    <row r="7" spans="2:19" s="58" customFormat="1" ht="19.5" thickBot="1">
      <c r="B7" s="59" t="s">
        <v>13</v>
      </c>
      <c r="C7" s="60"/>
      <c r="D7" s="61"/>
      <c r="E7" s="61"/>
      <c r="G7" s="60"/>
      <c r="I7" s="61"/>
      <c r="J7" s="62"/>
      <c r="L7" s="60"/>
      <c r="Q7" s="63"/>
      <c r="S7" s="64"/>
    </row>
    <row r="8" spans="2:15" s="21" customFormat="1" ht="16.5" customHeight="1" thickTop="1">
      <c r="B8" s="32"/>
      <c r="C8" s="46"/>
      <c r="D8" s="71" t="s">
        <v>0</v>
      </c>
      <c r="E8" s="71"/>
      <c r="F8" s="71"/>
      <c r="G8" s="46"/>
      <c r="H8" s="72" t="s">
        <v>14</v>
      </c>
      <c r="I8" s="72"/>
      <c r="J8" s="72"/>
      <c r="K8" s="72"/>
      <c r="L8" s="46"/>
      <c r="M8" s="33"/>
      <c r="N8" s="33"/>
      <c r="O8" s="34"/>
    </row>
    <row r="9" spans="2:16" s="8" customFormat="1" ht="38.25">
      <c r="B9" s="35" t="s">
        <v>2</v>
      </c>
      <c r="C9" s="47"/>
      <c r="D9" s="27" t="s">
        <v>1</v>
      </c>
      <c r="E9" s="27" t="s">
        <v>3</v>
      </c>
      <c r="F9" s="27" t="s">
        <v>4</v>
      </c>
      <c r="G9" s="47"/>
      <c r="H9" s="28" t="s">
        <v>1</v>
      </c>
      <c r="I9" s="28" t="s">
        <v>3</v>
      </c>
      <c r="J9" s="28" t="s">
        <v>4</v>
      </c>
      <c r="K9" s="28" t="s">
        <v>5</v>
      </c>
      <c r="L9" s="47"/>
      <c r="M9" s="29" t="s">
        <v>6</v>
      </c>
      <c r="N9" s="29" t="s">
        <v>7</v>
      </c>
      <c r="O9" s="36" t="s">
        <v>8</v>
      </c>
      <c r="P9" s="7"/>
    </row>
    <row r="10" spans="2:16" ht="12.75">
      <c r="B10" s="44">
        <v>1979</v>
      </c>
      <c r="C10" s="48"/>
      <c r="D10" s="14">
        <v>51093</v>
      </c>
      <c r="E10" s="14">
        <v>144317</v>
      </c>
      <c r="F10" s="26">
        <f aca="true" t="shared" si="0" ref="F10:F33">D10/E10</f>
        <v>0.35403313538945513</v>
      </c>
      <c r="G10" s="48"/>
      <c r="H10" s="15">
        <v>6352</v>
      </c>
      <c r="I10" s="15">
        <v>18616</v>
      </c>
      <c r="J10" s="25">
        <f aca="true" t="shared" si="1" ref="J10:J33">H10/I10</f>
        <v>0.3412118607649334</v>
      </c>
      <c r="K10" s="24" t="s">
        <v>12</v>
      </c>
      <c r="L10" s="48"/>
      <c r="M10" s="16">
        <f>F$10*(1+0/100)</f>
        <v>0.35403313538945513</v>
      </c>
      <c r="N10" s="17">
        <f aca="true" t="shared" si="2" ref="N10:N33">M10*E10</f>
        <v>51093</v>
      </c>
      <c r="O10" s="37" t="s">
        <v>10</v>
      </c>
      <c r="P10" s="5"/>
    </row>
    <row r="11" spans="2:16" ht="12.75">
      <c r="B11" s="44">
        <v>1980</v>
      </c>
      <c r="C11" s="48"/>
      <c r="D11" s="14">
        <v>51091</v>
      </c>
      <c r="E11" s="14">
        <v>146845</v>
      </c>
      <c r="F11" s="26">
        <f t="shared" si="0"/>
        <v>0.347924682488338</v>
      </c>
      <c r="G11" s="48"/>
      <c r="H11" s="15">
        <v>6010</v>
      </c>
      <c r="I11" s="15">
        <v>19199.2</v>
      </c>
      <c r="J11" s="25">
        <f t="shared" si="1"/>
        <v>0.31303387641151714</v>
      </c>
      <c r="K11" s="65">
        <f aca="true" t="shared" si="3" ref="K11:K33">100*(J11-J$10)/J$10</f>
        <v>-8.258207756977276</v>
      </c>
      <c r="L11" s="48"/>
      <c r="M11" s="16">
        <f aca="true" t="shared" si="4" ref="M11:M33">F$10*(1+K11/100)</f>
        <v>0.3247963435404533</v>
      </c>
      <c r="N11" s="17">
        <f t="shared" si="2"/>
        <v>47694.71906719786</v>
      </c>
      <c r="O11" s="38">
        <f aca="true" t="shared" si="5" ref="O11:O33">D11-N11</f>
        <v>3396.2809328021394</v>
      </c>
      <c r="P11" s="5"/>
    </row>
    <row r="12" spans="2:16" ht="12.75">
      <c r="B12" s="44">
        <v>1981</v>
      </c>
      <c r="C12" s="48"/>
      <c r="D12" s="14">
        <v>49301</v>
      </c>
      <c r="E12" s="14">
        <v>149330</v>
      </c>
      <c r="F12" s="26">
        <f t="shared" si="0"/>
        <v>0.33014799437487446</v>
      </c>
      <c r="G12" s="48"/>
      <c r="H12" s="15">
        <v>5846</v>
      </c>
      <c r="I12" s="15">
        <v>19346.7</v>
      </c>
      <c r="J12" s="25">
        <f t="shared" si="1"/>
        <v>0.30217039598484496</v>
      </c>
      <c r="K12" s="65">
        <f t="shared" si="3"/>
        <v>-11.442001075978052</v>
      </c>
      <c r="L12" s="48"/>
      <c r="M12" s="16">
        <f t="shared" si="4"/>
        <v>0.3135246602288749</v>
      </c>
      <c r="N12" s="17">
        <f t="shared" si="2"/>
        <v>46818.63751197788</v>
      </c>
      <c r="O12" s="38">
        <f t="shared" si="5"/>
        <v>2482.3624880221178</v>
      </c>
      <c r="P12" s="5"/>
    </row>
    <row r="13" spans="2:15" ht="12.75">
      <c r="B13" s="45">
        <v>1982</v>
      </c>
      <c r="C13" s="49"/>
      <c r="D13" s="14">
        <v>43945</v>
      </c>
      <c r="E13" s="14">
        <v>151148</v>
      </c>
      <c r="F13" s="26">
        <f t="shared" si="0"/>
        <v>0.29074152486304816</v>
      </c>
      <c r="G13" s="49"/>
      <c r="H13" s="15">
        <v>5934</v>
      </c>
      <c r="I13" s="15">
        <v>19762.1</v>
      </c>
      <c r="J13" s="25">
        <f t="shared" si="1"/>
        <v>0.30027173225517534</v>
      </c>
      <c r="K13" s="65">
        <f t="shared" si="3"/>
        <v>-11.998448242091554</v>
      </c>
      <c r="L13" s="49"/>
      <c r="M13" s="16">
        <f t="shared" si="4"/>
        <v>0.3115546528798974</v>
      </c>
      <c r="N13" s="17">
        <f t="shared" si="2"/>
        <v>47090.86267349074</v>
      </c>
      <c r="O13" s="38">
        <f t="shared" si="5"/>
        <v>-3145.8626734907375</v>
      </c>
    </row>
    <row r="14" spans="2:15" ht="12.75">
      <c r="B14" s="45">
        <v>1983</v>
      </c>
      <c r="C14" s="49"/>
      <c r="D14" s="14">
        <v>42589</v>
      </c>
      <c r="E14" s="14">
        <v>153830</v>
      </c>
      <c r="F14" s="26">
        <f t="shared" si="0"/>
        <v>0.27685757004485473</v>
      </c>
      <c r="G14" s="49"/>
      <c r="H14" s="15">
        <v>5445</v>
      </c>
      <c r="I14" s="15">
        <v>20209.3</v>
      </c>
      <c r="J14" s="25">
        <f t="shared" si="1"/>
        <v>0.2694304107514857</v>
      </c>
      <c r="K14" s="65">
        <f t="shared" si="3"/>
        <v>-21.037208335175404</v>
      </c>
      <c r="L14" s="49"/>
      <c r="M14" s="16">
        <f t="shared" si="4"/>
        <v>0.2795544471220219</v>
      </c>
      <c r="N14" s="17">
        <f t="shared" si="2"/>
        <v>43003.86060078062</v>
      </c>
      <c r="O14" s="38">
        <f t="shared" si="5"/>
        <v>-414.8606007806229</v>
      </c>
    </row>
    <row r="15" spans="2:15" ht="12.75">
      <c r="B15" s="45">
        <v>1984</v>
      </c>
      <c r="C15" s="49"/>
      <c r="D15" s="14">
        <v>44257</v>
      </c>
      <c r="E15" s="14">
        <v>158900</v>
      </c>
      <c r="F15" s="26">
        <f t="shared" si="0"/>
        <v>0.2785210824417873</v>
      </c>
      <c r="G15" s="49"/>
      <c r="H15" s="15">
        <v>5599</v>
      </c>
      <c r="I15" s="15">
        <v>20765.3</v>
      </c>
      <c r="J15" s="25">
        <f t="shared" si="1"/>
        <v>0.26963251193096177</v>
      </c>
      <c r="K15" s="65">
        <f t="shared" si="3"/>
        <v>-20.977977926530468</v>
      </c>
      <c r="L15" s="49"/>
      <c r="M15" s="16">
        <f t="shared" si="4"/>
        <v>0.27976414239485153</v>
      </c>
      <c r="N15" s="17">
        <f t="shared" si="2"/>
        <v>44454.52222654191</v>
      </c>
      <c r="O15" s="38">
        <f t="shared" si="5"/>
        <v>-197.522226541907</v>
      </c>
    </row>
    <row r="16" spans="2:15" ht="12.75">
      <c r="B16" s="45">
        <v>1985</v>
      </c>
      <c r="C16" s="49"/>
      <c r="D16" s="14">
        <v>43825</v>
      </c>
      <c r="E16" s="14">
        <v>166047</v>
      </c>
      <c r="F16" s="26">
        <f t="shared" si="0"/>
        <v>0.26393129656061237</v>
      </c>
      <c r="G16" s="49"/>
      <c r="H16" s="15">
        <v>5165</v>
      </c>
      <c r="I16" s="15">
        <v>21158.8</v>
      </c>
      <c r="J16" s="25">
        <f t="shared" si="1"/>
        <v>0.2441064710664121</v>
      </c>
      <c r="K16" s="65">
        <f t="shared" si="3"/>
        <v>-28.45897252247595</v>
      </c>
      <c r="L16" s="49"/>
      <c r="M16" s="16">
        <f t="shared" si="4"/>
        <v>0.25327894266851</v>
      </c>
      <c r="N16" s="17">
        <f t="shared" si="2"/>
        <v>42056.208593278076</v>
      </c>
      <c r="O16" s="38">
        <f t="shared" si="5"/>
        <v>1768.7914067219244</v>
      </c>
    </row>
    <row r="17" spans="2:15" ht="12.75">
      <c r="B17" s="45">
        <v>1986</v>
      </c>
      <c r="C17" s="49"/>
      <c r="D17" s="14">
        <v>46087</v>
      </c>
      <c r="E17" s="14">
        <v>168545</v>
      </c>
      <c r="F17" s="26">
        <f t="shared" si="0"/>
        <v>0.27344032750897385</v>
      </c>
      <c r="G17" s="49"/>
      <c r="H17" s="15">
        <v>5382</v>
      </c>
      <c r="I17" s="15">
        <v>21699</v>
      </c>
      <c r="J17" s="25">
        <f t="shared" si="1"/>
        <v>0.24802986312733305</v>
      </c>
      <c r="K17" s="65">
        <f t="shared" si="3"/>
        <v>-27.30913205323627</v>
      </c>
      <c r="L17" s="49"/>
      <c r="M17" s="16">
        <f t="shared" si="4"/>
        <v>0.25734975893373613</v>
      </c>
      <c r="N17" s="17">
        <f t="shared" si="2"/>
        <v>43375.015119486554</v>
      </c>
      <c r="O17" s="38">
        <f t="shared" si="5"/>
        <v>2711.984880513446</v>
      </c>
    </row>
    <row r="18" spans="2:15" ht="12.75">
      <c r="B18" s="45">
        <v>1987</v>
      </c>
      <c r="C18" s="49"/>
      <c r="D18" s="14">
        <v>46390</v>
      </c>
      <c r="E18" s="14">
        <v>172750</v>
      </c>
      <c r="F18" s="26">
        <f t="shared" si="0"/>
        <v>0.2685383502170767</v>
      </c>
      <c r="G18" s="49"/>
      <c r="H18" s="15">
        <v>5125</v>
      </c>
      <c r="I18" s="15">
        <v>22151.84</v>
      </c>
      <c r="J18" s="25">
        <f t="shared" si="1"/>
        <v>0.2313577562857081</v>
      </c>
      <c r="K18" s="65">
        <f t="shared" si="3"/>
        <v>-32.19527721954121</v>
      </c>
      <c r="L18" s="49"/>
      <c r="M18" s="16">
        <f t="shared" si="4"/>
        <v>0.2400511860017864</v>
      </c>
      <c r="N18" s="17">
        <f t="shared" si="2"/>
        <v>41468.8423818086</v>
      </c>
      <c r="O18" s="38">
        <f t="shared" si="5"/>
        <v>4921.157618191399</v>
      </c>
    </row>
    <row r="19" spans="2:18" ht="12.75">
      <c r="B19" s="45">
        <v>1988</v>
      </c>
      <c r="C19" s="49"/>
      <c r="D19" s="14">
        <v>47087</v>
      </c>
      <c r="E19" s="14">
        <v>177455</v>
      </c>
      <c r="F19" s="26">
        <f t="shared" si="0"/>
        <v>0.2653461440928686</v>
      </c>
      <c r="G19" s="49"/>
      <c r="H19" s="15">
        <v>5052</v>
      </c>
      <c r="I19" s="15">
        <v>23302</v>
      </c>
      <c r="J19" s="25">
        <f t="shared" si="1"/>
        <v>0.2168054244270878</v>
      </c>
      <c r="K19" s="65">
        <f t="shared" si="3"/>
        <v>-36.46017347080185</v>
      </c>
      <c r="L19" s="49"/>
      <c r="M19" s="16">
        <f t="shared" si="4"/>
        <v>0.22495204008234101</v>
      </c>
      <c r="N19" s="17">
        <f t="shared" si="2"/>
        <v>39918.86427281183</v>
      </c>
      <c r="O19" s="38">
        <f t="shared" si="5"/>
        <v>7168.135727188172</v>
      </c>
      <c r="R19"/>
    </row>
    <row r="20" spans="2:15" ht="12.75">
      <c r="B20" s="45">
        <v>1989</v>
      </c>
      <c r="C20" s="49"/>
      <c r="D20" s="14">
        <v>45582</v>
      </c>
      <c r="E20" s="14">
        <v>181165</v>
      </c>
      <c r="F20" s="26">
        <f t="shared" si="0"/>
        <v>0.25160489056937047</v>
      </c>
      <c r="G20" s="49"/>
      <c r="H20" s="15">
        <v>5373</v>
      </c>
      <c r="I20" s="15">
        <v>24196</v>
      </c>
      <c r="J20" s="25">
        <f t="shared" si="1"/>
        <v>0.22206149776822615</v>
      </c>
      <c r="K20" s="65">
        <f t="shared" si="3"/>
        <v>-34.9197600369443</v>
      </c>
      <c r="L20" s="49"/>
      <c r="M20" s="16">
        <f t="shared" si="4"/>
        <v>0.23040561406018725</v>
      </c>
      <c r="N20" s="17">
        <f t="shared" si="2"/>
        <v>41741.433071213825</v>
      </c>
      <c r="O20" s="38">
        <f t="shared" si="5"/>
        <v>3840.5669287861747</v>
      </c>
    </row>
    <row r="21" spans="2:15" ht="12.75">
      <c r="B21" s="45">
        <v>1990</v>
      </c>
      <c r="C21" s="49"/>
      <c r="D21" s="14">
        <v>44599</v>
      </c>
      <c r="E21" s="14">
        <v>184275</v>
      </c>
      <c r="F21" s="26">
        <f t="shared" si="0"/>
        <v>0.24202414869081534</v>
      </c>
      <c r="G21" s="49"/>
      <c r="H21" s="15">
        <v>5217</v>
      </c>
      <c r="I21" s="15">
        <v>24673</v>
      </c>
      <c r="J21" s="25">
        <f t="shared" si="1"/>
        <v>0.21144570988529973</v>
      </c>
      <c r="K21" s="65">
        <f t="shared" si="3"/>
        <v>-38.03096134721757</v>
      </c>
      <c r="L21" s="49"/>
      <c r="M21" s="16">
        <f t="shared" si="4"/>
        <v>0.21939093051314898</v>
      </c>
      <c r="N21" s="17">
        <f t="shared" si="2"/>
        <v>40428.263720310526</v>
      </c>
      <c r="O21" s="38">
        <f t="shared" si="5"/>
        <v>4170.736279689474</v>
      </c>
    </row>
    <row r="22" spans="2:15" ht="12.75">
      <c r="B22" s="45">
        <v>1991</v>
      </c>
      <c r="C22" s="49"/>
      <c r="D22" s="14">
        <v>41508</v>
      </c>
      <c r="E22" s="14">
        <v>186370</v>
      </c>
      <c r="F22" s="26">
        <f t="shared" si="0"/>
        <v>0.2227182486451682</v>
      </c>
      <c r="G22" s="49"/>
      <c r="H22" s="15">
        <v>4568</v>
      </c>
      <c r="I22" s="15">
        <v>24511</v>
      </c>
      <c r="J22" s="25">
        <f t="shared" si="1"/>
        <v>0.18636530537309778</v>
      </c>
      <c r="K22" s="65">
        <f t="shared" si="3"/>
        <v>-45.381351939143755</v>
      </c>
      <c r="L22" s="49"/>
      <c r="M22" s="16">
        <f t="shared" si="4"/>
        <v>0.1933681122371812</v>
      </c>
      <c r="N22" s="17">
        <f t="shared" si="2"/>
        <v>36038.01507764346</v>
      </c>
      <c r="O22" s="38">
        <f t="shared" si="5"/>
        <v>5469.98492235654</v>
      </c>
    </row>
    <row r="23" spans="2:15" ht="12.75">
      <c r="B23" s="45">
        <v>1992</v>
      </c>
      <c r="C23" s="49"/>
      <c r="D23" s="14">
        <v>39250</v>
      </c>
      <c r="E23" s="14">
        <v>184938</v>
      </c>
      <c r="F23" s="26">
        <f t="shared" si="0"/>
        <v>0.2122332889941494</v>
      </c>
      <c r="G23" s="49"/>
      <c r="H23" s="15">
        <v>4229</v>
      </c>
      <c r="I23" s="15">
        <v>24577</v>
      </c>
      <c r="J23" s="25">
        <f t="shared" si="1"/>
        <v>0.17207144891565285</v>
      </c>
      <c r="K23" s="65">
        <f t="shared" si="3"/>
        <v>-49.57049601678536</v>
      </c>
      <c r="L23" s="49"/>
      <c r="M23" s="16">
        <f t="shared" si="4"/>
        <v>0.17853715411312496</v>
      </c>
      <c r="N23" s="17">
        <f t="shared" si="2"/>
        <v>33018.304207373105</v>
      </c>
      <c r="O23" s="38">
        <f t="shared" si="5"/>
        <v>6231.695792626895</v>
      </c>
    </row>
    <row r="24" spans="2:18" ht="12.75">
      <c r="B24" s="45">
        <v>1993</v>
      </c>
      <c r="C24" s="49"/>
      <c r="D24" s="14">
        <v>40150</v>
      </c>
      <c r="E24" s="14">
        <v>188350</v>
      </c>
      <c r="F24" s="26">
        <f t="shared" si="0"/>
        <v>0.21316697637377224</v>
      </c>
      <c r="G24" s="49"/>
      <c r="H24" s="15">
        <v>3814</v>
      </c>
      <c r="I24" s="15">
        <v>24826</v>
      </c>
      <c r="J24" s="25">
        <f t="shared" si="1"/>
        <v>0.15362925964714413</v>
      </c>
      <c r="K24" s="65">
        <f t="shared" si="3"/>
        <v>-54.97540463489869</v>
      </c>
      <c r="L24" s="49"/>
      <c r="M24" s="16">
        <f t="shared" si="4"/>
        <v>0.15940198666748348</v>
      </c>
      <c r="N24" s="17">
        <f t="shared" si="2"/>
        <v>30023.364188820513</v>
      </c>
      <c r="O24" s="38">
        <f t="shared" si="5"/>
        <v>10126.635811179487</v>
      </c>
      <c r="R24" s="23"/>
    </row>
    <row r="25" spans="2:15" ht="12.75">
      <c r="B25" s="45">
        <v>1994</v>
      </c>
      <c r="C25" s="49"/>
      <c r="D25" s="14">
        <v>40716</v>
      </c>
      <c r="E25" s="14">
        <v>192497</v>
      </c>
      <c r="F25" s="26">
        <f t="shared" si="0"/>
        <v>0.21151498464911142</v>
      </c>
      <c r="G25" s="49"/>
      <c r="H25" s="15">
        <v>3650</v>
      </c>
      <c r="I25" s="15">
        <v>25231</v>
      </c>
      <c r="J25" s="25">
        <f t="shared" si="1"/>
        <v>0.14466331100630178</v>
      </c>
      <c r="K25" s="65">
        <f t="shared" si="3"/>
        <v>-57.6030825300171</v>
      </c>
      <c r="L25" s="49"/>
      <c r="M25" s="16">
        <f t="shared" si="4"/>
        <v>0.1500991362274601</v>
      </c>
      <c r="N25" s="17">
        <f t="shared" si="2"/>
        <v>28893.633426377386</v>
      </c>
      <c r="O25" s="38">
        <f t="shared" si="5"/>
        <v>11822.366573622614</v>
      </c>
    </row>
    <row r="26" spans="2:15" ht="12.75">
      <c r="B26" s="45">
        <v>1995</v>
      </c>
      <c r="C26" s="49"/>
      <c r="D26" s="14">
        <v>41817</v>
      </c>
      <c r="E26" s="14">
        <v>197065</v>
      </c>
      <c r="F26" s="26">
        <f t="shared" si="0"/>
        <v>0.21219902062771168</v>
      </c>
      <c r="G26" s="49"/>
      <c r="H26" s="15">
        <v>3621</v>
      </c>
      <c r="I26" s="15">
        <v>25369</v>
      </c>
      <c r="J26" s="25">
        <f t="shared" si="1"/>
        <v>0.1427332571248374</v>
      </c>
      <c r="K26" s="65">
        <f t="shared" si="3"/>
        <v>-58.16872930358985</v>
      </c>
      <c r="L26" s="49"/>
      <c r="M26" s="16">
        <f t="shared" si="4"/>
        <v>0.1480965592197512</v>
      </c>
      <c r="N26" s="17">
        <f t="shared" si="2"/>
        <v>29184.64844264027</v>
      </c>
      <c r="O26" s="38">
        <f t="shared" si="5"/>
        <v>12632.351557359729</v>
      </c>
    </row>
    <row r="27" spans="2:15" ht="12.75">
      <c r="B27" s="45">
        <v>1996</v>
      </c>
      <c r="C27" s="49"/>
      <c r="D27" s="14">
        <v>42065</v>
      </c>
      <c r="E27" s="14">
        <v>201631</v>
      </c>
      <c r="F27" s="26">
        <f t="shared" si="0"/>
        <v>0.20862367393902723</v>
      </c>
      <c r="G27" s="49"/>
      <c r="H27" s="15">
        <v>3598</v>
      </c>
      <c r="I27" s="15">
        <v>26302</v>
      </c>
      <c r="J27" s="25">
        <f t="shared" si="1"/>
        <v>0.13679568093681088</v>
      </c>
      <c r="K27" s="65">
        <f t="shared" si="3"/>
        <v>-59.90887285390946</v>
      </c>
      <c r="L27" s="49"/>
      <c r="M27" s="16">
        <f t="shared" si="4"/>
        <v>0.14193587444827732</v>
      </c>
      <c r="N27" s="17">
        <f t="shared" si="2"/>
        <v>28618.672300880604</v>
      </c>
      <c r="O27" s="38">
        <f t="shared" si="5"/>
        <v>13446.327699119396</v>
      </c>
    </row>
    <row r="28" spans="2:15" ht="12.75">
      <c r="B28" s="45">
        <v>1997</v>
      </c>
      <c r="C28" s="49"/>
      <c r="D28" s="14">
        <v>42013</v>
      </c>
      <c r="E28" s="14">
        <v>203568</v>
      </c>
      <c r="F28" s="26">
        <f t="shared" si="0"/>
        <v>0.20638312504912362</v>
      </c>
      <c r="G28" s="49"/>
      <c r="H28" s="15">
        <v>3599</v>
      </c>
      <c r="I28" s="15">
        <v>26974</v>
      </c>
      <c r="J28" s="25">
        <f t="shared" si="1"/>
        <v>0.1334247794172166</v>
      </c>
      <c r="K28" s="65">
        <f t="shared" si="3"/>
        <v>-60.8967932362893</v>
      </c>
      <c r="L28" s="49"/>
      <c r="M28" s="16">
        <f t="shared" si="4"/>
        <v>0.13843830894338652</v>
      </c>
      <c r="N28" s="17">
        <f t="shared" si="2"/>
        <v>28181.609674987307</v>
      </c>
      <c r="O28" s="38">
        <f t="shared" si="5"/>
        <v>13831.390325012693</v>
      </c>
    </row>
    <row r="29" spans="2:15" ht="12.75">
      <c r="B29" s="45">
        <v>1998</v>
      </c>
      <c r="C29" s="49"/>
      <c r="D29" s="14">
        <v>41501</v>
      </c>
      <c r="E29" s="14">
        <v>208076</v>
      </c>
      <c r="F29" s="26">
        <f t="shared" si="0"/>
        <v>0.19945116207539554</v>
      </c>
      <c r="G29" s="49"/>
      <c r="H29" s="15">
        <v>3421</v>
      </c>
      <c r="I29" s="15">
        <v>27538.412</v>
      </c>
      <c r="J29" s="25">
        <f t="shared" si="1"/>
        <v>0.12422648045210449</v>
      </c>
      <c r="K29" s="65">
        <f t="shared" si="3"/>
        <v>-63.59256674911244</v>
      </c>
      <c r="L29" s="49"/>
      <c r="M29" s="16">
        <f t="shared" si="4"/>
        <v>0.12889437745294025</v>
      </c>
      <c r="N29" s="17">
        <f t="shared" si="2"/>
        <v>26819.826482897995</v>
      </c>
      <c r="O29" s="38">
        <f t="shared" si="5"/>
        <v>14681.173517102005</v>
      </c>
    </row>
    <row r="30" spans="2:15" ht="12.75">
      <c r="B30" s="45">
        <v>1999</v>
      </c>
      <c r="C30" s="49"/>
      <c r="D30" s="14">
        <v>41717</v>
      </c>
      <c r="E30" s="14">
        <v>212685</v>
      </c>
      <c r="F30" s="26">
        <f t="shared" si="0"/>
        <v>0.19614453299480453</v>
      </c>
      <c r="G30" s="49"/>
      <c r="H30" s="15">
        <v>3423</v>
      </c>
      <c r="I30" s="15">
        <v>28368</v>
      </c>
      <c r="J30" s="25">
        <f t="shared" si="1"/>
        <v>0.12066412859560068</v>
      </c>
      <c r="K30" s="65">
        <f t="shared" si="3"/>
        <v>-64.63659606524398</v>
      </c>
      <c r="L30" s="49"/>
      <c r="M30" s="16">
        <f t="shared" si="4"/>
        <v>0.1251981677306547</v>
      </c>
      <c r="N30" s="17">
        <f t="shared" si="2"/>
        <v>26627.772303794296</v>
      </c>
      <c r="O30" s="38">
        <f t="shared" si="5"/>
        <v>15089.227696205704</v>
      </c>
    </row>
    <row r="31" spans="2:16" ht="12.75">
      <c r="B31" s="45">
        <v>2000</v>
      </c>
      <c r="C31" s="49"/>
      <c r="D31" s="14">
        <v>41945</v>
      </c>
      <c r="E31" s="14">
        <v>217028</v>
      </c>
      <c r="F31" s="26">
        <f t="shared" si="0"/>
        <v>0.1932699928119874</v>
      </c>
      <c r="G31" s="49"/>
      <c r="H31" s="15">
        <v>3409</v>
      </c>
      <c r="I31" s="15">
        <v>28898</v>
      </c>
      <c r="J31" s="25">
        <f t="shared" si="1"/>
        <v>0.11796664129005467</v>
      </c>
      <c r="K31" s="65">
        <f t="shared" si="3"/>
        <v>-65.42715689144116</v>
      </c>
      <c r="L31" s="49"/>
      <c r="M31" s="16">
        <f t="shared" si="4"/>
        <v>0.12239932045050801</v>
      </c>
      <c r="N31" s="17">
        <f t="shared" si="2"/>
        <v>26564.079718732854</v>
      </c>
      <c r="O31" s="38">
        <f t="shared" si="5"/>
        <v>15380.920281267146</v>
      </c>
      <c r="P31" s="13"/>
    </row>
    <row r="32" spans="2:15" ht="12.75">
      <c r="B32" s="45">
        <v>2001</v>
      </c>
      <c r="C32" s="49"/>
      <c r="D32" s="14">
        <v>42196</v>
      </c>
      <c r="E32" s="14">
        <v>221230</v>
      </c>
      <c r="F32" s="26">
        <f t="shared" si="0"/>
        <v>0.1907336256384758</v>
      </c>
      <c r="G32" s="49"/>
      <c r="H32" s="15">
        <v>3450</v>
      </c>
      <c r="I32" s="15">
        <v>29747.13</v>
      </c>
      <c r="J32" s="25">
        <f t="shared" si="1"/>
        <v>0.11597757497950222</v>
      </c>
      <c r="K32" s="65">
        <f t="shared" si="3"/>
        <v>-66.0100986174683</v>
      </c>
      <c r="L32" s="49"/>
      <c r="M32" s="16">
        <f t="shared" si="4"/>
        <v>0.12033551358036072</v>
      </c>
      <c r="N32" s="17">
        <f t="shared" si="2"/>
        <v>26621.825669383205</v>
      </c>
      <c r="O32" s="38">
        <f t="shared" si="5"/>
        <v>15574.174330616795</v>
      </c>
    </row>
    <row r="33" spans="2:16" ht="12.75">
      <c r="B33" s="45">
        <v>2002</v>
      </c>
      <c r="C33" s="49"/>
      <c r="D33" s="14">
        <v>42815</v>
      </c>
      <c r="E33" s="14">
        <v>224974.44444444444</v>
      </c>
      <c r="F33" s="26">
        <f t="shared" si="0"/>
        <v>0.19031050440296923</v>
      </c>
      <c r="G33" s="49"/>
      <c r="H33" s="15">
        <v>3431</v>
      </c>
      <c r="I33" s="15">
        <v>30557</v>
      </c>
      <c r="J33" s="25">
        <f t="shared" si="1"/>
        <v>0.11228196485257061</v>
      </c>
      <c r="K33" s="65">
        <f t="shared" si="3"/>
        <v>-67.09318234106652</v>
      </c>
      <c r="L33" s="49"/>
      <c r="M33" s="16">
        <f t="shared" si="4"/>
        <v>0.11650103831481308</v>
      </c>
      <c r="N33" s="17">
        <f t="shared" si="2"/>
        <v>26209.756372076008</v>
      </c>
      <c r="O33" s="39">
        <f t="shared" si="5"/>
        <v>16605.243627923992</v>
      </c>
      <c r="P33" s="20" t="s">
        <v>11</v>
      </c>
    </row>
    <row r="34" spans="2:15" ht="3" customHeight="1" thickBot="1">
      <c r="B34" s="40"/>
      <c r="C34" s="31"/>
      <c r="F34" s="30"/>
      <c r="G34" s="31"/>
      <c r="H34" s="30"/>
      <c r="K34" s="30"/>
      <c r="L34" s="31"/>
      <c r="M34" s="30"/>
      <c r="N34" s="30"/>
      <c r="O34" s="50"/>
    </row>
    <row r="35" spans="2:15" ht="15.75" customHeight="1" thickBot="1">
      <c r="B35" s="41"/>
      <c r="C35" s="42"/>
      <c r="D35" s="66" t="s">
        <v>15</v>
      </c>
      <c r="E35" s="67"/>
      <c r="F35" s="68"/>
      <c r="G35" s="42"/>
      <c r="H35" s="67"/>
      <c r="I35" s="69"/>
      <c r="J35" s="70"/>
      <c r="K35" s="68"/>
      <c r="L35" s="42"/>
      <c r="M35" s="68"/>
      <c r="N35" s="68"/>
      <c r="O35" s="43">
        <f>SUM(O10:O34)</f>
        <v>177593.26289549458</v>
      </c>
    </row>
    <row r="36" spans="10:17" ht="5.25" customHeight="1" thickTop="1">
      <c r="J36" s="3"/>
      <c r="O36" s="1"/>
      <c r="P36" s="1"/>
      <c r="Q36" s="1"/>
    </row>
    <row r="37" spans="3:13" ht="12.75">
      <c r="C37" s="18"/>
      <c r="D37" s="19" t="s">
        <v>16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4" ht="12.75">
      <c r="B38" s="18"/>
      <c r="D38" s="19" t="s">
        <v>9</v>
      </c>
    </row>
    <row r="39" spans="4:11" ht="12.75">
      <c r="D39" s="19" t="s">
        <v>17</v>
      </c>
      <c r="K39" s="6"/>
    </row>
    <row r="40" ht="4.5" customHeight="1"/>
    <row r="41" spans="3:15" ht="12.75">
      <c r="C41" s="11"/>
      <c r="D41" s="10" t="s">
        <v>18</v>
      </c>
      <c r="E41" s="10"/>
      <c r="F41" s="11"/>
      <c r="G41" s="11"/>
      <c r="H41" s="11"/>
      <c r="I41" s="10"/>
      <c r="J41" s="12"/>
      <c r="K41" s="11"/>
      <c r="L41" s="11"/>
      <c r="M41" s="11"/>
      <c r="N41" s="11"/>
      <c r="O41" s="11"/>
    </row>
    <row r="42" spans="3:15" ht="12.75">
      <c r="C42" s="11"/>
      <c r="D42" s="10" t="s">
        <v>19</v>
      </c>
      <c r="E42" s="10"/>
      <c r="F42" s="11"/>
      <c r="G42" s="11"/>
      <c r="H42" s="11"/>
      <c r="I42" s="10"/>
      <c r="J42" s="12"/>
      <c r="K42" s="11"/>
      <c r="L42" s="11"/>
      <c r="M42" s="11"/>
      <c r="N42" s="11"/>
      <c r="O42" s="11"/>
    </row>
  </sheetData>
  <mergeCells count="2">
    <mergeCell ref="D8:F8"/>
    <mergeCell ref="H8:K8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2003-12-22T19:35:06Z</dcterms:created>
  <dcterms:modified xsi:type="dcterms:W3CDTF">2004-07-28T01:05:57Z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